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24.10.2024." sheetId="7" r:id="rId1"/>
  </sheets>
  <calcPr calcId="124519"/>
</workbook>
</file>

<file path=xl/calcChain.xml><?xml version="1.0" encoding="utf-8"?>
<calcChain xmlns="http://schemas.openxmlformats.org/spreadsheetml/2006/main">
  <c r="F435" i="7"/>
  <c r="F89"/>
  <c r="J102"/>
  <c r="H256" l="1"/>
  <c r="J257"/>
  <c r="H127"/>
  <c r="H300"/>
  <c r="H257"/>
  <c r="H258"/>
  <c r="E79"/>
  <c r="E88"/>
  <c r="F88"/>
  <c r="F79" s="1"/>
  <c r="D89"/>
  <c r="D88" s="1"/>
  <c r="D79" s="1"/>
  <c r="H297"/>
  <c r="D300"/>
  <c r="H269"/>
  <c r="H301"/>
  <c r="H255" l="1"/>
  <c r="H240"/>
  <c r="J245" l="1"/>
  <c r="H126"/>
  <c r="H237"/>
  <c r="D435"/>
  <c r="D430" s="1"/>
  <c r="J231"/>
  <c r="D445"/>
  <c r="J444"/>
  <c r="D444"/>
  <c r="D432"/>
  <c r="J430"/>
  <c r="J424" s="1"/>
  <c r="J423" s="1"/>
  <c r="I423"/>
  <c r="I226" s="1"/>
  <c r="I529" s="1"/>
  <c r="D411"/>
  <c r="J410"/>
  <c r="D410" s="1"/>
  <c r="D407"/>
  <c r="D406" s="1"/>
  <c r="J406"/>
  <c r="H406"/>
  <c r="H402"/>
  <c r="D348"/>
  <c r="J346"/>
  <c r="D346"/>
  <c r="J322"/>
  <c r="D322"/>
  <c r="D302"/>
  <c r="D301"/>
  <c r="D298"/>
  <c r="D297"/>
  <c r="D296"/>
  <c r="D294"/>
  <c r="J293"/>
  <c r="H293"/>
  <c r="D292"/>
  <c r="D291"/>
  <c r="H290"/>
  <c r="D285"/>
  <c r="H282"/>
  <c r="D282"/>
  <c r="D281"/>
  <c r="D276"/>
  <c r="D274"/>
  <c r="D273"/>
  <c r="D272"/>
  <c r="D271"/>
  <c r="D270"/>
  <c r="J269"/>
  <c r="D269"/>
  <c r="D264"/>
  <c r="J263"/>
  <c r="D263" s="1"/>
  <c r="D260"/>
  <c r="D259"/>
  <c r="D258"/>
  <c r="D257"/>
  <c r="D255" s="1"/>
  <c r="D256"/>
  <c r="J255"/>
  <c r="J254" s="1"/>
  <c r="D249"/>
  <c r="J248"/>
  <c r="H248"/>
  <c r="D248" s="1"/>
  <c r="J247"/>
  <c r="D247" s="1"/>
  <c r="J246"/>
  <c r="H246"/>
  <c r="D246"/>
  <c r="D245"/>
  <c r="D240"/>
  <c r="D238"/>
  <c r="J237"/>
  <c r="D233"/>
  <c r="D232"/>
  <c r="E231"/>
  <c r="E228" s="1"/>
  <c r="E227" s="1"/>
  <c r="E226" s="1"/>
  <c r="E529" s="1"/>
  <c r="J229"/>
  <c r="J228" s="1"/>
  <c r="D230"/>
  <c r="H229"/>
  <c r="E229"/>
  <c r="D229"/>
  <c r="D139"/>
  <c r="J138"/>
  <c r="D138" s="1"/>
  <c r="D135"/>
  <c r="F130"/>
  <c r="F129" s="1"/>
  <c r="F11" s="1"/>
  <c r="F213" s="1"/>
  <c r="E130"/>
  <c r="D130"/>
  <c r="E129"/>
  <c r="D124"/>
  <c r="H123"/>
  <c r="D123"/>
  <c r="D122"/>
  <c r="H121"/>
  <c r="D121" s="1"/>
  <c r="D120" s="1"/>
  <c r="H120"/>
  <c r="D119"/>
  <c r="J118"/>
  <c r="D118" s="1"/>
  <c r="D116"/>
  <c r="D115" s="1"/>
  <c r="D102"/>
  <c r="D100"/>
  <c r="J99"/>
  <c r="J91" s="1"/>
  <c r="J12" s="1"/>
  <c r="D96"/>
  <c r="H92"/>
  <c r="H91" s="1"/>
  <c r="D92"/>
  <c r="E12"/>
  <c r="I11"/>
  <c r="E11"/>
  <c r="D424" l="1"/>
  <c r="D423" s="1"/>
  <c r="J137"/>
  <c r="E213"/>
  <c r="D231"/>
  <c r="D99"/>
  <c r="H254"/>
  <c r="D254" s="1"/>
  <c r="J402"/>
  <c r="D402"/>
  <c r="D290"/>
  <c r="D127"/>
  <c r="D126" s="1"/>
  <c r="D125" s="1"/>
  <c r="D12" s="1"/>
  <c r="H125"/>
  <c r="F430"/>
  <c r="F424" s="1"/>
  <c r="F423" s="1"/>
  <c r="F226" s="1"/>
  <c r="F529" s="1"/>
  <c r="D91"/>
  <c r="D129"/>
  <c r="J227"/>
  <c r="J226" s="1"/>
  <c r="J529" s="1"/>
  <c r="D237"/>
  <c r="D228" s="1"/>
  <c r="D293"/>
  <c r="H231"/>
  <c r="H228" s="1"/>
  <c r="D137" l="1"/>
  <c r="J136"/>
  <c r="H227"/>
  <c r="H226" s="1"/>
  <c r="H529" s="1"/>
  <c r="D529" s="1"/>
  <c r="H12"/>
  <c r="H11" s="1"/>
  <c r="H213" s="1"/>
  <c r="D227"/>
  <c r="D226" s="1"/>
  <c r="D136" l="1"/>
  <c r="J11"/>
  <c r="J213" l="1"/>
  <c r="D213" s="1"/>
  <c r="D11"/>
</calcChain>
</file>

<file path=xl/sharedStrings.xml><?xml version="1.0" encoding="utf-8"?>
<sst xmlns="http://schemas.openxmlformats.org/spreadsheetml/2006/main" count="803" uniqueCount="467">
  <si>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</si>
  <si>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</si>
  <si>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</si>
  <si>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</si>
  <si>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</si>
  <si>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</si>
  <si>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</si>
  <si>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</si>
  <si>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</si>
  <si>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</si>
  <si>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</si>
  <si>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</si>
  <si>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</si>
  <si>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</si>
  <si>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</si>
  <si>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</si>
  <si>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</si>
  <si>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</si>
  <si>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</si>
  <si>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</si>
  <si>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</si>
  <si>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</si>
  <si>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</si>
  <si>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</si>
  <si>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</si>
  <si>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</si>
  <si>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</si>
  <si>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</si>
  <si>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</si>
  <si>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</si>
  <si>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</si>
  <si>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</si>
  <si>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</si>
  <si>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</si>
  <si>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</si>
  <si>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</si>
  <si>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</si>
  <si>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</si>
  <si>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</si>
  <si>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</si>
  <si>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</si>
  <si>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</si>
  <si>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</si>
  <si>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</si>
  <si>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</si>
  <si>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</si>
  <si>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</si>
  <si>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</si>
  <si>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</si>
  <si>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</si>
  <si>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</si>
  <si>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</si>
  <si>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</si>
  <si>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</si>
  <si>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</si>
  <si>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</si>
  <si>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</si>
  <si>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</si>
  <si>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</si>
  <si>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</si>
  <si>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</si>
  <si>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</si>
  <si>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</si>
  <si>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</si>
  <si>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</si>
  <si>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</si>
  <si>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</si>
  <si>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</si>
  <si>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</si>
  <si>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</si>
  <si>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</si>
  <si>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</si>
  <si>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</si>
  <si>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</si>
  <si>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</si>
  <si>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</si>
  <si>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</si>
  <si>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</si>
  <si>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</si>
  <si>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</si>
  <si>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</si>
  <si>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</si>
  <si>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</si>
  <si>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</si>
  <si>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</si>
  <si>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</si>
  <si>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</si>
  <si>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</si>
  <si>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</si>
  <si>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</si>
  <si>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</si>
  <si>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</si>
  <si>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</si>
  <si>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</si>
  <si>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</si>
  <si>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</si>
  <si>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</si>
  <si>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</si>
  <si>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</si>
  <si>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</si>
  <si>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</si>
  <si>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</si>
  <si>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</si>
  <si>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</si>
  <si>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</si>
  <si>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</si>
  <si>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</si>
  <si>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</si>
  <si>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</si>
  <si>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</si>
  <si>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</si>
  <si>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</si>
  <si>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</si>
  <si>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</si>
  <si>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</si>
  <si>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</si>
  <si>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</si>
  <si>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</si>
  <si>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</si>
  <si>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</si>
  <si>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</si>
  <si>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</si>
  <si>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</si>
  <si>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</si>
  <si>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</si>
  <si>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</si>
  <si>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</si>
  <si>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</si>
  <si>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</si>
  <si>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</si>
  <si>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</si>
  <si>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</si>
  <si>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</si>
  <si>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</si>
  <si>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</si>
  <si>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</si>
  <si>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</si>
  <si>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</si>
  <si>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</si>
  <si>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</si>
  <si>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</si>
  <si>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</si>
  <si>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</si>
  <si>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</si>
  <si>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</si>
  <si>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</si>
  <si>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</si>
  <si>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</si>
  <si>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</si>
  <si>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</si>
  <si>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</si>
  <si>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</si>
  <si>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</si>
  <si>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</si>
  <si>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</si>
  <si>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</si>
  <si>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</si>
  <si>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</si>
  <si>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</si>
  <si>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</si>
  <si>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</si>
  <si>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</si>
  <si>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</si>
  <si>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</si>
  <si>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</si>
  <si>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</si>
  <si>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</si>
  <si>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</si>
  <si>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</si>
  <si>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</si>
  <si>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</si>
  <si>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</si>
  <si>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</si>
  <si>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</si>
  <si>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</si>
  <si>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</si>
  <si>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</si>
  <si>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</si>
  <si>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</si>
  <si>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</si>
  <si>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</si>
  <si>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</si>
  <si>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</si>
  <si>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</si>
  <si>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</si>
  <si>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</si>
  <si>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</si>
  <si>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</si>
  <si>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</si>
  <si>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</si>
  <si>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</si>
  <si>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</si>
  <si>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</si>
  <si>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</si>
  <si>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</si>
  <si>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</si>
  <si>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</si>
  <si>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</si>
  <si>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</si>
  <si>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</si>
  <si>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</si>
  <si>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</si>
  <si>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</si>
  <si>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</si>
  <si>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</si>
  <si>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</si>
  <si>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</si>
  <si>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</si>
  <si>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</si>
  <si>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</si>
  <si>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</si>
  <si>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</si>
  <si>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</si>
  <si>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</si>
  <si>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</si>
  <si>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</si>
  <si>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</si>
  <si>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</si>
  <si>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</si>
  <si>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</si>
  <si>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</si>
  <si>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</si>
  <si>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</si>
  <si>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</si>
  <si>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</si>
  <si>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</si>
  <si>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</si>
  <si>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</si>
  <si>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</si>
  <si>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</si>
  <si>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</si>
  <si>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</si>
  <si>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</si>
  <si>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</si>
  <si>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</si>
  <si>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</si>
  <si>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</si>
  <si>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</si>
  <si>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</si>
  <si>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</si>
  <si>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</si>
  <si>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</si>
  <si>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</si>
  <si>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</si>
  <si>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</si>
  <si>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</si>
  <si>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</si>
  <si>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</si>
  <si>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</si>
  <si>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</si>
  <si>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</si>
  <si>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</si>
  <si>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</si>
  <si>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</si>
  <si>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</si>
  <si>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</si>
  <si>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</si>
  <si>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</si>
  <si>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</si>
  <si>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</si>
  <si>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</si>
  <si>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</si>
  <si>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</si>
  <si>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</si>
  <si>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</si>
  <si>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</si>
  <si>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</si>
  <si>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</si>
  <si>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</si>
  <si>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</si>
  <si>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</si>
  <si>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</si>
  <si>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</si>
  <si>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</si>
  <si>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</si>
  <si>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</si>
  <si>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</si>
  <si>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</si>
  <si>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</si>
  <si>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</si>
  <si>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</si>
  <si>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</si>
  <si>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</si>
  <si>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</si>
  <si>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</si>
  <si>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</si>
  <si>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</si>
  <si>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</si>
  <si>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</si>
  <si>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</si>
  <si>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</si>
  <si>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</si>
  <si>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</si>
  <si>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</si>
  <si>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</si>
  <si>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</si>
  <si>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</si>
  <si>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</si>
  <si>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</si>
  <si>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</si>
  <si>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</si>
  <si>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</si>
  <si>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</si>
  <si>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</si>
  <si>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</si>
  <si>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</si>
  <si>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</si>
  <si>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</si>
  <si>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</si>
  <si>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</si>
  <si>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</si>
  <si>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</si>
  <si>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</si>
  <si>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</si>
  <si>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</si>
  <si>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</si>
  <si>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</si>
  <si>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</si>
  <si>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</si>
  <si>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</si>
  <si>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</si>
  <si>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</si>
  <si>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</si>
  <si>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</si>
  <si>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</si>
  <si>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</si>
  <si>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</si>
  <si>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</si>
  <si>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</si>
  <si>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</si>
  <si>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</si>
  <si>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</si>
  <si>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</si>
  <si>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</si>
  <si>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</si>
  <si>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</si>
  <si>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</si>
  <si>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</si>
  <si>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</si>
  <si>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</si>
  <si>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</si>
  <si>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</si>
  <si>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</si>
  <si>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</si>
  <si>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</si>
  <si>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</si>
  <si>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</si>
  <si>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</si>
  <si>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</si>
  <si>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</si>
  <si>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</si>
  <si>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</si>
  <si>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</si>
  <si>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</si>
  <si>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</si>
  <si>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</si>
  <si>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</si>
  <si>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</si>
  <si>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</si>
  <si>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</si>
  <si>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</si>
  <si>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</si>
  <si>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</si>
  <si>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</si>
  <si>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</si>
  <si>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</si>
  <si>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</si>
  <si>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</si>
  <si>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</si>
  <si>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</si>
  <si>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</si>
  <si>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</si>
  <si>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</si>
  <si>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</si>
  <si>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</si>
  <si>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</si>
  <si>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</si>
  <si>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</si>
  <si>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</si>
  <si>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</si>
  <si>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</si>
  <si>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</si>
  <si>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</si>
  <si>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</si>
  <si>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</si>
  <si>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</si>
  <si>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</si>
  <si>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</si>
  <si>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</si>
  <si>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</si>
  <si>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</si>
  <si>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</si>
  <si>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</si>
  <si>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</si>
  <si>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</si>
  <si>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</si>
  <si>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</si>
  <si>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</si>
  <si>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</si>
  <si>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</si>
  <si>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</si>
  <si>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</si>
  <si>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</si>
  <si>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</si>
  <si>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</si>
  <si>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</si>
  <si>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</si>
  <si>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</si>
  <si>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</si>
  <si>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</si>
  <si>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</si>
  <si>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</si>
  <si>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</si>
  <si>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</si>
  <si>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</si>
  <si>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</si>
  <si>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</si>
  <si>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</si>
  <si>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</si>
  <si>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</si>
  <si>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</si>
  <si>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</si>
  <si>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</si>
  <si>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</si>
  <si>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</si>
  <si>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</si>
  <si>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</si>
  <si>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</si>
  <si>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</si>
  <si>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</si>
  <si>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</si>
  <si>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</si>
  <si>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</si>
  <si>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</si>
  <si>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</si>
  <si>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</si>
  <si>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</si>
  <si>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</si>
  <si>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</si>
  <si>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</si>
  <si>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</si>
  <si>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</si>
  <si>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</si>
  <si>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</si>
  <si>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</si>
  <si>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</si>
  <si>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</si>
  <si>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</si>
  <si>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</si>
  <si>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</si>
  <si>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</si>
  <si>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</si>
  <si>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</si>
  <si>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</si>
  <si>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</si>
  <si>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</si>
  <si>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</si>
  <si>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</si>
  <si>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</si>
  <si>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</si>
  <si>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</si>
  <si>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</si>
  <si>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др Слободан Овука</t>
  </si>
  <si>
    <t>ВД Директора ОБ Панчево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</si>
  <si>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</si>
  <si>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ДОПУНА ФИНАНСИЈСКОГ ПЛАНА ЗА 2024. ГОДИНУ</t>
  </si>
  <si>
    <t>24.10.2024.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</si>
</sst>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2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0" fontId="14" fillId="4" borderId="0" xfId="0" applyFont="1" applyFill="1"/>
    <xf numFmtId="49" fontId="14" fillId="4" borderId="0" xfId="0" applyNumberFormat="1" applyFont="1" applyFill="1"/>
    <xf numFmtId="0" fontId="0" fillId="4" borderId="0" xfId="0" applyFill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49" fontId="14" fillId="4" borderId="1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4"/>
  <sheetViews>
    <sheetView tabSelected="1" topLeftCell="A520" workbookViewId="0">
      <selection activeCell="F438" sqref="F438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63" t="s">
        <v>466</v>
      </c>
      <c r="B2" s="63"/>
      <c r="C2" s="63"/>
    </row>
    <row r="3" spans="1:11" ht="54" customHeight="1">
      <c r="A3" s="46"/>
      <c r="B3" s="82" t="s">
        <v>465</v>
      </c>
      <c r="C3" s="83"/>
      <c r="D3" s="83"/>
      <c r="E3" s="83"/>
      <c r="F3" s="83"/>
      <c r="G3" s="83"/>
      <c r="H3" s="83"/>
      <c r="I3" s="83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84" t="s">
        <v>2</v>
      </c>
      <c r="B7" s="86" t="s">
        <v>3</v>
      </c>
      <c r="C7" s="86" t="s">
        <v>4</v>
      </c>
      <c r="D7" s="86" t="s">
        <v>5</v>
      </c>
      <c r="E7" s="86"/>
      <c r="F7" s="86"/>
      <c r="G7" s="86"/>
      <c r="H7" s="86"/>
      <c r="I7" s="86"/>
      <c r="J7" s="89"/>
    </row>
    <row r="8" spans="1:11" ht="33.75" customHeight="1">
      <c r="A8" s="85"/>
      <c r="B8" s="87"/>
      <c r="C8" s="88"/>
      <c r="D8" s="90" t="s">
        <v>6</v>
      </c>
      <c r="E8" s="87" t="s">
        <v>7</v>
      </c>
      <c r="F8" s="87"/>
      <c r="G8" s="87"/>
      <c r="H8" s="87"/>
      <c r="I8" s="87" t="s">
        <v>8</v>
      </c>
      <c r="J8" s="91" t="s">
        <v>9</v>
      </c>
    </row>
    <row r="9" spans="1:11" ht="39.75" customHeight="1">
      <c r="A9" s="85"/>
      <c r="B9" s="87"/>
      <c r="C9" s="88"/>
      <c r="D9" s="90"/>
      <c r="E9" s="71" t="s">
        <v>10</v>
      </c>
      <c r="F9" s="71" t="s">
        <v>11</v>
      </c>
      <c r="G9" s="71" t="s">
        <v>12</v>
      </c>
      <c r="H9" s="71" t="s">
        <v>13</v>
      </c>
      <c r="I9" s="87"/>
      <c r="J9" s="91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E11+F11+H11+I11+J11</f>
        <v>3515029</v>
      </c>
      <c r="E11" s="39">
        <f>SUM(E12)</f>
        <v>4000</v>
      </c>
      <c r="F11" s="39">
        <f>SUM(F12)</f>
        <v>114328</v>
      </c>
      <c r="G11" s="39"/>
      <c r="H11" s="39">
        <f>SUM(H12)</f>
        <v>3363201</v>
      </c>
      <c r="I11" s="39">
        <f>SUM(I12)</f>
        <v>8000</v>
      </c>
      <c r="J11" s="40">
        <f>J12+J136</f>
        <v>25500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D91+D120+D125+D129+D79</f>
        <v>3513429</v>
      </c>
      <c r="E12" s="39">
        <f>E13+E65+E79+E91+E120+E125+E129</f>
        <v>4000</v>
      </c>
      <c r="F12" s="39">
        <v>114328</v>
      </c>
      <c r="G12" s="39"/>
      <c r="H12" s="39">
        <f>H125+H120+H91</f>
        <v>3363201</v>
      </c>
      <c r="I12" s="39">
        <v>8000</v>
      </c>
      <c r="J12" s="40">
        <f>J91+J120+J125+J129</f>
        <v>23900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92" t="s">
        <v>2</v>
      </c>
      <c r="B16" s="93" t="s">
        <v>3</v>
      </c>
      <c r="C16" s="94" t="s">
        <v>4</v>
      </c>
      <c r="D16" s="87" t="s">
        <v>5</v>
      </c>
      <c r="E16" s="87"/>
      <c r="F16" s="87"/>
      <c r="G16" s="87"/>
      <c r="H16" s="87"/>
      <c r="I16" s="87"/>
      <c r="J16" s="91"/>
    </row>
    <row r="17" spans="1:10" ht="33.75" customHeight="1">
      <c r="A17" s="92"/>
      <c r="B17" s="93"/>
      <c r="C17" s="94"/>
      <c r="D17" s="90" t="s">
        <v>6</v>
      </c>
      <c r="E17" s="87" t="s">
        <v>7</v>
      </c>
      <c r="F17" s="87"/>
      <c r="G17" s="87"/>
      <c r="H17" s="87"/>
      <c r="I17" s="87" t="s">
        <v>8</v>
      </c>
      <c r="J17" s="91" t="s">
        <v>9</v>
      </c>
    </row>
    <row r="18" spans="1:10" ht="40.5" customHeight="1">
      <c r="A18" s="92"/>
      <c r="B18" s="93"/>
      <c r="C18" s="94"/>
      <c r="D18" s="90"/>
      <c r="E18" s="71" t="s">
        <v>10</v>
      </c>
      <c r="F18" s="71" t="s">
        <v>11</v>
      </c>
      <c r="G18" s="71" t="s">
        <v>12</v>
      </c>
      <c r="H18" s="71" t="s">
        <v>13</v>
      </c>
      <c r="I18" s="87"/>
      <c r="J18" s="91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92" t="s">
        <v>2</v>
      </c>
      <c r="B48" s="93" t="s">
        <v>3</v>
      </c>
      <c r="C48" s="94" t="s">
        <v>4</v>
      </c>
      <c r="D48" s="87" t="s">
        <v>5</v>
      </c>
      <c r="E48" s="87"/>
      <c r="F48" s="87"/>
      <c r="G48" s="87"/>
      <c r="H48" s="87"/>
      <c r="I48" s="87"/>
      <c r="J48" s="91"/>
    </row>
    <row r="49" spans="1:10" ht="33.75" customHeight="1">
      <c r="A49" s="92"/>
      <c r="B49" s="93"/>
      <c r="C49" s="94"/>
      <c r="D49" s="90" t="s">
        <v>6</v>
      </c>
      <c r="E49" s="87" t="s">
        <v>7</v>
      </c>
      <c r="F49" s="87"/>
      <c r="G49" s="87"/>
      <c r="H49" s="87"/>
      <c r="I49" s="87" t="s">
        <v>8</v>
      </c>
      <c r="J49" s="91" t="s">
        <v>9</v>
      </c>
    </row>
    <row r="50" spans="1:10" ht="41.25" customHeight="1">
      <c r="A50" s="92"/>
      <c r="B50" s="93"/>
      <c r="C50" s="94"/>
      <c r="D50" s="90"/>
      <c r="E50" s="71" t="s">
        <v>10</v>
      </c>
      <c r="F50" s="71" t="s">
        <v>11</v>
      </c>
      <c r="G50" s="71" t="s">
        <v>12</v>
      </c>
      <c r="H50" s="71" t="s">
        <v>13</v>
      </c>
      <c r="I50" s="87"/>
      <c r="J50" s="91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92" t="s">
        <v>2</v>
      </c>
      <c r="B75" s="93" t="s">
        <v>3</v>
      </c>
      <c r="C75" s="94" t="s">
        <v>4</v>
      </c>
      <c r="D75" s="87" t="s">
        <v>5</v>
      </c>
      <c r="E75" s="87"/>
      <c r="F75" s="87"/>
      <c r="G75" s="87"/>
      <c r="H75" s="87"/>
      <c r="I75" s="87"/>
      <c r="J75" s="91"/>
    </row>
    <row r="76" spans="1:10" ht="33.75" customHeight="1">
      <c r="A76" s="92"/>
      <c r="B76" s="93"/>
      <c r="C76" s="94"/>
      <c r="D76" s="90" t="s">
        <v>6</v>
      </c>
      <c r="E76" s="87" t="s">
        <v>7</v>
      </c>
      <c r="F76" s="87"/>
      <c r="G76" s="87"/>
      <c r="H76" s="87"/>
      <c r="I76" s="87" t="s">
        <v>8</v>
      </c>
      <c r="J76" s="91" t="s">
        <v>9</v>
      </c>
    </row>
    <row r="77" spans="1:10" ht="38.25" customHeight="1">
      <c r="A77" s="92"/>
      <c r="B77" s="93"/>
      <c r="C77" s="94"/>
      <c r="D77" s="90"/>
      <c r="E77" s="71" t="s">
        <v>10</v>
      </c>
      <c r="F77" s="71" t="s">
        <v>11</v>
      </c>
      <c r="G77" s="71" t="s">
        <v>12</v>
      </c>
      <c r="H77" s="71" t="s">
        <v>13</v>
      </c>
      <c r="I77" s="87"/>
      <c r="J77" s="91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114328</v>
      </c>
      <c r="E79" s="7">
        <f>E80+E83+E88</f>
        <v>0</v>
      </c>
      <c r="F79" s="7">
        <f>F80+F83+F88</f>
        <v>114328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D89+D90</f>
        <v>114328</v>
      </c>
      <c r="E88" s="7">
        <f>E89+E90</f>
        <v>0</v>
      </c>
      <c r="F88" s="7">
        <f>F89+F90</f>
        <v>114328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114328</v>
      </c>
      <c r="E89" s="9"/>
      <c r="F89" s="9">
        <f>65696+17316+31316</f>
        <v>114328</v>
      </c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v>0</v>
      </c>
      <c r="E90" s="9"/>
      <c r="F90" s="9"/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33900</v>
      </c>
      <c r="E91" s="7"/>
      <c r="F91" s="7"/>
      <c r="G91" s="7"/>
      <c r="H91" s="7">
        <f>H92+H118</f>
        <v>2000</v>
      </c>
      <c r="I91" s="7"/>
      <c r="J91" s="8">
        <f>J99+J118</f>
        <v>23900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17900</v>
      </c>
      <c r="E99" s="7"/>
      <c r="F99" s="7"/>
      <c r="G99" s="7"/>
      <c r="H99" s="7"/>
      <c r="I99" s="7"/>
      <c r="J99" s="8">
        <f>SUM(J100:J103)</f>
        <v>17900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f>SUM(E100:J100)</f>
        <v>1800</v>
      </c>
      <c r="E100" s="9"/>
      <c r="F100" s="9"/>
      <c r="G100" s="9"/>
      <c r="H100" s="9"/>
      <c r="I100" s="9"/>
      <c r="J100" s="11">
        <v>1800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f>SUM(E102:J102)</f>
        <v>16100</v>
      </c>
      <c r="E102" s="9"/>
      <c r="F102" s="9"/>
      <c r="G102" s="9"/>
      <c r="H102" s="9"/>
      <c r="I102" s="9"/>
      <c r="J102" s="67">
        <f>12500+3600</f>
        <v>16100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92" t="s">
        <v>2</v>
      </c>
      <c r="B105" s="93" t="s">
        <v>3</v>
      </c>
      <c r="C105" s="94" t="s">
        <v>4</v>
      </c>
      <c r="D105" s="87" t="s">
        <v>5</v>
      </c>
      <c r="E105" s="87"/>
      <c r="F105" s="87"/>
      <c r="G105" s="87"/>
      <c r="H105" s="87"/>
      <c r="I105" s="87"/>
      <c r="J105" s="91"/>
    </row>
    <row r="106" spans="1:11" ht="33.75" customHeight="1">
      <c r="A106" s="92"/>
      <c r="B106" s="93"/>
      <c r="C106" s="94"/>
      <c r="D106" s="90" t="s">
        <v>6</v>
      </c>
      <c r="E106" s="87" t="s">
        <v>7</v>
      </c>
      <c r="F106" s="87"/>
      <c r="G106" s="87"/>
      <c r="H106" s="87"/>
      <c r="I106" s="87" t="s">
        <v>8</v>
      </c>
      <c r="J106" s="91" t="s">
        <v>9</v>
      </c>
    </row>
    <row r="107" spans="1:11" ht="37.5" customHeight="1">
      <c r="A107" s="92"/>
      <c r="B107" s="93"/>
      <c r="C107" s="94"/>
      <c r="D107" s="90"/>
      <c r="E107" s="71" t="s">
        <v>10</v>
      </c>
      <c r="F107" s="71" t="s">
        <v>11</v>
      </c>
      <c r="G107" s="71" t="s">
        <v>12</v>
      </c>
      <c r="H107" s="71" t="s">
        <v>13</v>
      </c>
      <c r="I107" s="87"/>
      <c r="J107" s="91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3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3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</row>
    <row r="115" spans="1:13" ht="33.75" customHeight="1">
      <c r="A115" s="23">
        <v>5089</v>
      </c>
      <c r="B115" s="5">
        <v>744000</v>
      </c>
      <c r="C115" s="29" t="s">
        <v>112</v>
      </c>
      <c r="D115" s="7">
        <f>SUM(D116:D117)</f>
        <v>8000</v>
      </c>
      <c r="E115" s="7"/>
      <c r="F115" s="7"/>
      <c r="G115" s="7"/>
      <c r="H115" s="7"/>
      <c r="I115" s="7">
        <v>8000</v>
      </c>
      <c r="J115" s="8"/>
    </row>
    <row r="116" spans="1:13" ht="33.75" customHeight="1">
      <c r="A116" s="32">
        <v>5090</v>
      </c>
      <c r="B116" s="25">
        <v>744100</v>
      </c>
      <c r="C116" s="30" t="s">
        <v>113</v>
      </c>
      <c r="D116" s="10">
        <f>SUM(E116:J116)</f>
        <v>8000</v>
      </c>
      <c r="E116" s="9"/>
      <c r="F116" s="9"/>
      <c r="G116" s="9"/>
      <c r="H116" s="9"/>
      <c r="I116" s="9">
        <v>8000</v>
      </c>
      <c r="J116" s="11"/>
      <c r="K116" s="77"/>
    </row>
    <row r="117" spans="1:13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</row>
    <row r="118" spans="1:13" ht="33.75" customHeight="1">
      <c r="A118" s="23">
        <v>5092</v>
      </c>
      <c r="B118" s="5">
        <v>745000</v>
      </c>
      <c r="C118" s="29" t="s">
        <v>115</v>
      </c>
      <c r="D118" s="39">
        <f>SUM(E118:J118)</f>
        <v>6000</v>
      </c>
      <c r="E118" s="39"/>
      <c r="F118" s="39"/>
      <c r="G118" s="39"/>
      <c r="H118" s="39"/>
      <c r="I118" s="39"/>
      <c r="J118" s="40">
        <f>J119+0</f>
        <v>6000</v>
      </c>
    </row>
    <row r="119" spans="1:13" ht="33.75" customHeight="1">
      <c r="A119" s="32">
        <v>5093</v>
      </c>
      <c r="B119" s="25">
        <v>745100</v>
      </c>
      <c r="C119" s="30" t="s">
        <v>116</v>
      </c>
      <c r="D119" s="41">
        <f>SUM(E119:J119)</f>
        <v>6000</v>
      </c>
      <c r="E119" s="9"/>
      <c r="F119" s="9"/>
      <c r="G119" s="9"/>
      <c r="H119" s="9"/>
      <c r="I119" s="9"/>
      <c r="J119" s="67">
        <v>6000</v>
      </c>
    </row>
    <row r="120" spans="1:13" ht="33.75" customHeight="1">
      <c r="A120" s="23">
        <v>5094</v>
      </c>
      <c r="B120" s="5">
        <v>770000</v>
      </c>
      <c r="C120" s="29" t="s">
        <v>117</v>
      </c>
      <c r="D120" s="39">
        <f>D121+D123</f>
        <v>2320</v>
      </c>
      <c r="E120" s="39"/>
      <c r="F120" s="39"/>
      <c r="G120" s="39"/>
      <c r="H120" s="39">
        <f>H121+H123</f>
        <v>2320</v>
      </c>
      <c r="I120" s="39"/>
      <c r="J120" s="40"/>
    </row>
    <row r="121" spans="1:13" ht="33.75" customHeight="1">
      <c r="A121" s="23">
        <v>5095</v>
      </c>
      <c r="B121" s="5">
        <v>771000</v>
      </c>
      <c r="C121" s="29" t="s">
        <v>118</v>
      </c>
      <c r="D121" s="39">
        <f>SUM(E121:J121)</f>
        <v>2200</v>
      </c>
      <c r="E121" s="39"/>
      <c r="F121" s="39"/>
      <c r="G121" s="39"/>
      <c r="H121" s="39">
        <f>SUM(H122)</f>
        <v>2200</v>
      </c>
      <c r="I121" s="39"/>
      <c r="J121" s="40"/>
    </row>
    <row r="122" spans="1:13" ht="33.75" customHeight="1">
      <c r="A122" s="32">
        <v>5096</v>
      </c>
      <c r="B122" s="25">
        <v>771100</v>
      </c>
      <c r="C122" s="30" t="s">
        <v>119</v>
      </c>
      <c r="D122" s="10">
        <f>SUM(E122:J122)</f>
        <v>2200</v>
      </c>
      <c r="E122" s="9"/>
      <c r="F122" s="9"/>
      <c r="G122" s="9"/>
      <c r="H122" s="9">
        <v>2200</v>
      </c>
      <c r="I122" s="9"/>
      <c r="J122" s="11"/>
    </row>
    <row r="123" spans="1:13" ht="33.75" customHeight="1">
      <c r="A123" s="23">
        <v>5097</v>
      </c>
      <c r="B123" s="5">
        <v>772000</v>
      </c>
      <c r="C123" s="29" t="s">
        <v>120</v>
      </c>
      <c r="D123" s="7">
        <f>D124+0</f>
        <v>120</v>
      </c>
      <c r="E123" s="7"/>
      <c r="F123" s="7"/>
      <c r="G123" s="7"/>
      <c r="H123" s="7">
        <f>H124+0</f>
        <v>120</v>
      </c>
      <c r="I123" s="7"/>
      <c r="J123" s="8"/>
    </row>
    <row r="124" spans="1:13" ht="33.75" customHeight="1">
      <c r="A124" s="32">
        <v>5098</v>
      </c>
      <c r="B124" s="25">
        <v>772100</v>
      </c>
      <c r="C124" s="30" t="s">
        <v>121</v>
      </c>
      <c r="D124" s="10">
        <f>SUM(E124:J124)</f>
        <v>120</v>
      </c>
      <c r="E124" s="9"/>
      <c r="F124" s="9"/>
      <c r="G124" s="9"/>
      <c r="H124" s="9">
        <v>120</v>
      </c>
      <c r="I124" s="9"/>
      <c r="J124" s="11"/>
    </row>
    <row r="125" spans="1:13" ht="33.75" customHeight="1">
      <c r="A125" s="23">
        <v>5099</v>
      </c>
      <c r="B125" s="5">
        <v>780000</v>
      </c>
      <c r="C125" s="29" t="s">
        <v>122</v>
      </c>
      <c r="D125" s="7">
        <f>D126+0</f>
        <v>3362881</v>
      </c>
      <c r="E125" s="7">
        <v>4000</v>
      </c>
      <c r="F125" s="7"/>
      <c r="G125" s="7"/>
      <c r="H125" s="7">
        <f>H126+0</f>
        <v>3358881</v>
      </c>
      <c r="I125" s="7"/>
      <c r="J125" s="8">
        <v>0</v>
      </c>
    </row>
    <row r="126" spans="1:13" ht="33.75" customHeight="1">
      <c r="A126" s="23">
        <v>5100</v>
      </c>
      <c r="B126" s="5">
        <v>781000</v>
      </c>
      <c r="C126" s="29" t="s">
        <v>123</v>
      </c>
      <c r="D126" s="7">
        <f>D127+0</f>
        <v>3362881</v>
      </c>
      <c r="E126" s="7">
        <v>4000</v>
      </c>
      <c r="F126" s="7"/>
      <c r="G126" s="7"/>
      <c r="H126" s="7">
        <f>SUM(H127:H128)</f>
        <v>3358881</v>
      </c>
      <c r="I126" s="7"/>
      <c r="J126" s="8">
        <v>0</v>
      </c>
    </row>
    <row r="127" spans="1:13" ht="33.75" customHeight="1">
      <c r="A127" s="32">
        <v>5101</v>
      </c>
      <c r="B127" s="25">
        <v>781100</v>
      </c>
      <c r="C127" s="30" t="s">
        <v>124</v>
      </c>
      <c r="D127" s="10">
        <f>SUM(E127:J127)</f>
        <v>3362881</v>
      </c>
      <c r="E127" s="9">
        <v>4000</v>
      </c>
      <c r="F127" s="9"/>
      <c r="G127" s="9"/>
      <c r="H127" s="65">
        <f>3036772-2000+25300+6400+2200+33000+255409+1800</f>
        <v>3358881</v>
      </c>
      <c r="I127" s="9"/>
      <c r="J127" s="11"/>
      <c r="K127" s="80"/>
      <c r="L127" s="81"/>
      <c r="M127" s="81"/>
    </row>
    <row r="128" spans="1:13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79"/>
      <c r="L128" s="78"/>
      <c r="M128" s="78"/>
    </row>
    <row r="129" spans="1:13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</row>
    <row r="130" spans="1:13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3" ht="33.75" customHeight="1">
      <c r="A131" s="92" t="s">
        <v>2</v>
      </c>
      <c r="B131" s="93" t="s">
        <v>3</v>
      </c>
      <c r="C131" s="94" t="s">
        <v>4</v>
      </c>
      <c r="D131" s="87" t="s">
        <v>5</v>
      </c>
      <c r="E131" s="87"/>
      <c r="F131" s="87"/>
      <c r="G131" s="87"/>
      <c r="H131" s="87"/>
      <c r="I131" s="87"/>
      <c r="J131" s="91"/>
    </row>
    <row r="132" spans="1:13" ht="33.75" customHeight="1">
      <c r="A132" s="92"/>
      <c r="B132" s="93"/>
      <c r="C132" s="94"/>
      <c r="D132" s="90" t="s">
        <v>6</v>
      </c>
      <c r="E132" s="87" t="s">
        <v>7</v>
      </c>
      <c r="F132" s="87"/>
      <c r="G132" s="87"/>
      <c r="H132" s="87"/>
      <c r="I132" s="87" t="s">
        <v>8</v>
      </c>
      <c r="J132" s="91" t="s">
        <v>9</v>
      </c>
    </row>
    <row r="133" spans="1:13" ht="39.75" customHeight="1">
      <c r="A133" s="92"/>
      <c r="B133" s="93"/>
      <c r="C133" s="94"/>
      <c r="D133" s="90"/>
      <c r="E133" s="71" t="s">
        <v>10</v>
      </c>
      <c r="F133" s="71" t="s">
        <v>11</v>
      </c>
      <c r="G133" s="71" t="s">
        <v>12</v>
      </c>
      <c r="H133" s="71" t="s">
        <v>13</v>
      </c>
      <c r="I133" s="87"/>
      <c r="J133" s="91"/>
    </row>
    <row r="134" spans="1:13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3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7"/>
      <c r="L135" s="72"/>
      <c r="M135" s="72"/>
    </row>
    <row r="136" spans="1:13" ht="33.75" customHeight="1">
      <c r="A136" s="23">
        <v>5106</v>
      </c>
      <c r="B136" s="5">
        <v>800000</v>
      </c>
      <c r="C136" s="29" t="s">
        <v>129</v>
      </c>
      <c r="D136" s="7">
        <f>SUM(E136:J136)</f>
        <v>1600</v>
      </c>
      <c r="E136" s="7"/>
      <c r="F136" s="7"/>
      <c r="G136" s="7"/>
      <c r="H136" s="7"/>
      <c r="I136" s="7"/>
      <c r="J136" s="8">
        <f>SUM(J137)</f>
        <v>1600</v>
      </c>
    </row>
    <row r="137" spans="1:13" ht="33.75" customHeight="1">
      <c r="A137" s="23">
        <v>5107</v>
      </c>
      <c r="B137" s="5">
        <v>810000</v>
      </c>
      <c r="C137" s="29" t="s">
        <v>130</v>
      </c>
      <c r="D137" s="7">
        <f>SUM(E137:J137)</f>
        <v>1600</v>
      </c>
      <c r="E137" s="7"/>
      <c r="F137" s="7"/>
      <c r="G137" s="7"/>
      <c r="H137" s="7"/>
      <c r="I137" s="7"/>
      <c r="J137" s="8">
        <f>SUM(J138)</f>
        <v>1600</v>
      </c>
    </row>
    <row r="138" spans="1:13" ht="33.75" customHeight="1">
      <c r="A138" s="23">
        <v>5108</v>
      </c>
      <c r="B138" s="5">
        <v>811000</v>
      </c>
      <c r="C138" s="29" t="s">
        <v>131</v>
      </c>
      <c r="D138" s="7">
        <f>SUM(E138:J138)</f>
        <v>1600</v>
      </c>
      <c r="E138" s="7"/>
      <c r="F138" s="7"/>
      <c r="G138" s="7"/>
      <c r="H138" s="7"/>
      <c r="I138" s="7"/>
      <c r="J138" s="8">
        <f>J139+0</f>
        <v>1600</v>
      </c>
    </row>
    <row r="139" spans="1:13" ht="33.75" customHeight="1">
      <c r="A139" s="32">
        <v>5109</v>
      </c>
      <c r="B139" s="25">
        <v>811100</v>
      </c>
      <c r="C139" s="30" t="s">
        <v>132</v>
      </c>
      <c r="D139" s="10">
        <f>SUM(E139:J139)</f>
        <v>1600</v>
      </c>
      <c r="E139" s="9"/>
      <c r="F139" s="9"/>
      <c r="G139" s="9"/>
      <c r="H139" s="9"/>
      <c r="I139" s="9"/>
      <c r="J139" s="11">
        <v>1600</v>
      </c>
      <c r="K139" s="76"/>
    </row>
    <row r="140" spans="1:13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</row>
    <row r="141" spans="1:13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</row>
    <row r="142" spans="1:13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3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3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92" t="s">
        <v>2</v>
      </c>
      <c r="B158" s="93" t="s">
        <v>3</v>
      </c>
      <c r="C158" s="94" t="s">
        <v>4</v>
      </c>
      <c r="D158" s="87" t="s">
        <v>5</v>
      </c>
      <c r="E158" s="87"/>
      <c r="F158" s="87"/>
      <c r="G158" s="87"/>
      <c r="H158" s="87"/>
      <c r="I158" s="87"/>
      <c r="J158" s="91"/>
    </row>
    <row r="159" spans="1:10" ht="33.75" customHeight="1">
      <c r="A159" s="92"/>
      <c r="B159" s="93"/>
      <c r="C159" s="94"/>
      <c r="D159" s="90" t="s">
        <v>6</v>
      </c>
      <c r="E159" s="87" t="s">
        <v>7</v>
      </c>
      <c r="F159" s="87"/>
      <c r="G159" s="87"/>
      <c r="H159" s="87"/>
      <c r="I159" s="87" t="s">
        <v>8</v>
      </c>
      <c r="J159" s="91" t="s">
        <v>9</v>
      </c>
    </row>
    <row r="160" spans="1:10" ht="39.75" customHeight="1">
      <c r="A160" s="92"/>
      <c r="B160" s="93"/>
      <c r="C160" s="94"/>
      <c r="D160" s="90"/>
      <c r="E160" s="71" t="s">
        <v>10</v>
      </c>
      <c r="F160" s="71" t="s">
        <v>11</v>
      </c>
      <c r="G160" s="71" t="s">
        <v>12</v>
      </c>
      <c r="H160" s="71" t="s">
        <v>13</v>
      </c>
      <c r="I160" s="87"/>
      <c r="J160" s="91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92" t="s">
        <v>2</v>
      </c>
      <c r="B184" s="93" t="s">
        <v>3</v>
      </c>
      <c r="C184" s="94" t="s">
        <v>4</v>
      </c>
      <c r="D184" s="87" t="s">
        <v>5</v>
      </c>
      <c r="E184" s="87"/>
      <c r="F184" s="87"/>
      <c r="G184" s="87"/>
      <c r="H184" s="87"/>
      <c r="I184" s="87"/>
      <c r="J184" s="91"/>
    </row>
    <row r="185" spans="1:10" ht="33.75" customHeight="1">
      <c r="A185" s="92"/>
      <c r="B185" s="93"/>
      <c r="C185" s="94"/>
      <c r="D185" s="90" t="s">
        <v>6</v>
      </c>
      <c r="E185" s="87" t="s">
        <v>7</v>
      </c>
      <c r="F185" s="87"/>
      <c r="G185" s="87"/>
      <c r="H185" s="87"/>
      <c r="I185" s="87" t="s">
        <v>8</v>
      </c>
      <c r="J185" s="91" t="s">
        <v>9</v>
      </c>
    </row>
    <row r="186" spans="1:10" ht="37.5" customHeight="1">
      <c r="A186" s="92"/>
      <c r="B186" s="93"/>
      <c r="C186" s="94"/>
      <c r="D186" s="90"/>
      <c r="E186" s="71" t="s">
        <v>10</v>
      </c>
      <c r="F186" s="71" t="s">
        <v>11</v>
      </c>
      <c r="G186" s="71" t="s">
        <v>12</v>
      </c>
      <c r="H186" s="71" t="s">
        <v>13</v>
      </c>
      <c r="I186" s="87"/>
      <c r="J186" s="91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92" t="s">
        <v>2</v>
      </c>
      <c r="B206" s="93" t="s">
        <v>3</v>
      </c>
      <c r="C206" s="94" t="s">
        <v>4</v>
      </c>
      <c r="D206" s="87" t="s">
        <v>5</v>
      </c>
      <c r="E206" s="87"/>
      <c r="F206" s="87"/>
      <c r="G206" s="87"/>
      <c r="H206" s="87"/>
      <c r="I206" s="87"/>
      <c r="J206" s="91"/>
    </row>
    <row r="207" spans="1:10" ht="33.75" customHeight="1">
      <c r="A207" s="92"/>
      <c r="B207" s="93"/>
      <c r="C207" s="94"/>
      <c r="D207" s="90" t="s">
        <v>6</v>
      </c>
      <c r="E207" s="87" t="s">
        <v>7</v>
      </c>
      <c r="F207" s="87"/>
      <c r="G207" s="87"/>
      <c r="H207" s="87"/>
      <c r="I207" s="87" t="s">
        <v>8</v>
      </c>
      <c r="J207" s="91" t="s">
        <v>9</v>
      </c>
    </row>
    <row r="208" spans="1:10" ht="42.75" customHeight="1">
      <c r="A208" s="92"/>
      <c r="B208" s="93"/>
      <c r="C208" s="94"/>
      <c r="D208" s="90"/>
      <c r="E208" s="71" t="s">
        <v>10</v>
      </c>
      <c r="F208" s="71" t="s">
        <v>11</v>
      </c>
      <c r="G208" s="71" t="s">
        <v>12</v>
      </c>
      <c r="H208" s="71" t="s">
        <v>13</v>
      </c>
      <c r="I208" s="87"/>
      <c r="J208" s="91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E213+F213+H213+I213+J213</f>
        <v>3515029</v>
      </c>
      <c r="E213" s="14">
        <f>E11</f>
        <v>4000</v>
      </c>
      <c r="F213" s="14">
        <f>F11</f>
        <v>114328</v>
      </c>
      <c r="G213" s="14"/>
      <c r="H213" s="14">
        <f>H11</f>
        <v>3363201</v>
      </c>
      <c r="I213" s="14">
        <v>8000</v>
      </c>
      <c r="J213" s="15">
        <f>J11</f>
        <v>25500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102" t="s">
        <v>2</v>
      </c>
      <c r="B222" s="104" t="s">
        <v>3</v>
      </c>
      <c r="C222" s="104" t="s">
        <v>4</v>
      </c>
      <c r="D222" s="104" t="s">
        <v>196</v>
      </c>
      <c r="E222" s="106"/>
      <c r="F222" s="106"/>
      <c r="G222" s="106"/>
      <c r="H222" s="106"/>
      <c r="I222" s="106"/>
      <c r="J222" s="107"/>
    </row>
    <row r="223" spans="1:11" ht="33.75" customHeight="1">
      <c r="A223" s="103"/>
      <c r="B223" s="99"/>
      <c r="C223" s="105"/>
      <c r="D223" s="98" t="s">
        <v>197</v>
      </c>
      <c r="E223" s="98" t="s">
        <v>198</v>
      </c>
      <c r="F223" s="99"/>
      <c r="G223" s="99"/>
      <c r="H223" s="99"/>
      <c r="I223" s="98" t="s">
        <v>8</v>
      </c>
      <c r="J223" s="101" t="s">
        <v>9</v>
      </c>
    </row>
    <row r="224" spans="1:11" ht="37.5" customHeight="1">
      <c r="A224" s="103"/>
      <c r="B224" s="99"/>
      <c r="C224" s="105"/>
      <c r="D224" s="99"/>
      <c r="E224" s="69" t="s">
        <v>199</v>
      </c>
      <c r="F224" s="69" t="s">
        <v>11</v>
      </c>
      <c r="G224" s="69" t="s">
        <v>12</v>
      </c>
      <c r="H224" s="69" t="s">
        <v>13</v>
      </c>
      <c r="I224" s="99"/>
      <c r="J224" s="100"/>
    </row>
    <row r="225" spans="1:12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2" ht="33.75" customHeight="1">
      <c r="A226" s="36">
        <v>5172</v>
      </c>
      <c r="B226" s="5"/>
      <c r="C226" s="29" t="s">
        <v>200</v>
      </c>
      <c r="D226" s="7">
        <f>D227+D423</f>
        <v>3515029</v>
      </c>
      <c r="E226" s="7">
        <f>E227+0</f>
        <v>4000</v>
      </c>
      <c r="F226" s="7">
        <f>F227+F423</f>
        <v>114328</v>
      </c>
      <c r="G226" s="7"/>
      <c r="H226" s="7">
        <f>H227+H423</f>
        <v>3363201</v>
      </c>
      <c r="I226" s="7">
        <f>I227+I423</f>
        <v>8000</v>
      </c>
      <c r="J226" s="8">
        <f>J227+J423</f>
        <v>25500</v>
      </c>
    </row>
    <row r="227" spans="1:12" ht="33.75" customHeight="1">
      <c r="A227" s="36">
        <v>5173</v>
      </c>
      <c r="B227" s="5">
        <v>400000</v>
      </c>
      <c r="C227" s="29" t="s">
        <v>201</v>
      </c>
      <c r="D227" s="7">
        <f>D228+D254+D322+D402</f>
        <v>3386031</v>
      </c>
      <c r="E227" s="7">
        <f>E228+0</f>
        <v>4000</v>
      </c>
      <c r="F227" s="7"/>
      <c r="G227" s="7"/>
      <c r="H227" s="7">
        <f>H228+H254+H322+H402</f>
        <v>3363201</v>
      </c>
      <c r="I227" s="7"/>
      <c r="J227" s="8">
        <f>J228+J254+J322+J402</f>
        <v>18830</v>
      </c>
    </row>
    <row r="228" spans="1:12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2367310</v>
      </c>
      <c r="E228" s="7">
        <f>E229+E231</f>
        <v>4000</v>
      </c>
      <c r="F228" s="7"/>
      <c r="G228" s="7"/>
      <c r="H228" s="7">
        <f>H229+H231+H237+H246+H248+H250+H252</f>
        <v>2358810</v>
      </c>
      <c r="I228" s="7"/>
      <c r="J228" s="8">
        <f>J229+J231+J237+J246+J248+J250+J252</f>
        <v>4500</v>
      </c>
    </row>
    <row r="229" spans="1:12" ht="33.75" customHeight="1">
      <c r="A229" s="36">
        <v>5175</v>
      </c>
      <c r="B229" s="5">
        <v>411000</v>
      </c>
      <c r="C229" s="29" t="s">
        <v>203</v>
      </c>
      <c r="D229" s="7">
        <f>D230+0</f>
        <v>1924277</v>
      </c>
      <c r="E229" s="7">
        <f>E230+0</f>
        <v>3429</v>
      </c>
      <c r="F229" s="7"/>
      <c r="G229" s="7"/>
      <c r="H229" s="7">
        <f>H230+0</f>
        <v>1917618</v>
      </c>
      <c r="I229" s="7"/>
      <c r="J229" s="8">
        <f>J230+0</f>
        <v>3230</v>
      </c>
    </row>
    <row r="230" spans="1:12" ht="33.75" customHeight="1">
      <c r="A230" s="37">
        <v>5176</v>
      </c>
      <c r="B230" s="25">
        <v>411100</v>
      </c>
      <c r="C230" s="30" t="s">
        <v>204</v>
      </c>
      <c r="D230" s="10">
        <f>SUM(E230:J230)</f>
        <v>1924277</v>
      </c>
      <c r="E230" s="9">
        <v>3429</v>
      </c>
      <c r="F230" s="9"/>
      <c r="G230" s="9"/>
      <c r="H230" s="9">
        <v>1917618</v>
      </c>
      <c r="I230" s="9"/>
      <c r="J230" s="11">
        <v>3230</v>
      </c>
    </row>
    <row r="231" spans="1:12" ht="33.75" customHeight="1">
      <c r="A231" s="36">
        <v>5177</v>
      </c>
      <c r="B231" s="5">
        <v>412000</v>
      </c>
      <c r="C231" s="29" t="s">
        <v>205</v>
      </c>
      <c r="D231" s="7">
        <f>SUM(D232:D234)</f>
        <v>321117</v>
      </c>
      <c r="E231" s="7">
        <f>E232+E233</f>
        <v>571</v>
      </c>
      <c r="F231" s="7"/>
      <c r="G231" s="7"/>
      <c r="H231" s="7">
        <f>SUM(H232:H233)</f>
        <v>319976</v>
      </c>
      <c r="I231" s="7"/>
      <c r="J231" s="8">
        <f>SUM(J232:J234)</f>
        <v>570</v>
      </c>
    </row>
    <row r="232" spans="1:12" ht="33.75" customHeight="1">
      <c r="A232" s="37">
        <v>5178</v>
      </c>
      <c r="B232" s="25">
        <v>412100</v>
      </c>
      <c r="C232" s="30" t="s">
        <v>206</v>
      </c>
      <c r="D232" s="10">
        <f>SUM(E232:J232)</f>
        <v>221570</v>
      </c>
      <c r="E232" s="9">
        <v>394</v>
      </c>
      <c r="F232" s="9"/>
      <c r="G232" s="9"/>
      <c r="H232" s="9">
        <v>220783</v>
      </c>
      <c r="I232" s="9"/>
      <c r="J232" s="11">
        <v>393</v>
      </c>
    </row>
    <row r="233" spans="1:12" ht="33.75" customHeight="1">
      <c r="A233" s="37">
        <v>5179</v>
      </c>
      <c r="B233" s="25">
        <v>412200</v>
      </c>
      <c r="C233" s="30" t="s">
        <v>207</v>
      </c>
      <c r="D233" s="10">
        <f>SUM(E233:J233)</f>
        <v>99530</v>
      </c>
      <c r="E233" s="9">
        <v>177</v>
      </c>
      <c r="F233" s="9"/>
      <c r="G233" s="9"/>
      <c r="H233" s="9">
        <v>99193</v>
      </c>
      <c r="I233" s="9"/>
      <c r="J233" s="11">
        <v>160</v>
      </c>
      <c r="L233" s="64"/>
    </row>
    <row r="234" spans="1:12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2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2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2" ht="33.75" customHeight="1">
      <c r="A237" s="36">
        <v>5183</v>
      </c>
      <c r="B237" s="5">
        <v>414000</v>
      </c>
      <c r="C237" s="29" t="s">
        <v>211</v>
      </c>
      <c r="D237" s="7">
        <f>D238+D240+D245</f>
        <v>12920</v>
      </c>
      <c r="E237" s="7"/>
      <c r="F237" s="7"/>
      <c r="G237" s="7"/>
      <c r="H237" s="7">
        <f>H238+H240+H245</f>
        <v>12720</v>
      </c>
      <c r="I237" s="7"/>
      <c r="J237" s="8">
        <f>SUM(J245+0)</f>
        <v>200</v>
      </c>
    </row>
    <row r="238" spans="1:12" ht="33.75" customHeight="1">
      <c r="A238" s="37">
        <v>5184</v>
      </c>
      <c r="B238" s="25">
        <v>414100</v>
      </c>
      <c r="C238" s="30" t="s">
        <v>212</v>
      </c>
      <c r="D238" s="10">
        <f>SUM(E238:J238)</f>
        <v>2320</v>
      </c>
      <c r="E238" s="9"/>
      <c r="F238" s="9"/>
      <c r="G238" s="9"/>
      <c r="H238" s="9">
        <v>2320</v>
      </c>
      <c r="I238" s="9"/>
      <c r="J238" s="11"/>
    </row>
    <row r="239" spans="1:12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</row>
    <row r="240" spans="1:12" ht="33.75" customHeight="1">
      <c r="A240" s="37">
        <v>5186</v>
      </c>
      <c r="B240" s="25">
        <v>414300</v>
      </c>
      <c r="C240" s="30" t="s">
        <v>214</v>
      </c>
      <c r="D240" s="10">
        <f>SUM(E240:J240)</f>
        <v>6700</v>
      </c>
      <c r="E240" s="9"/>
      <c r="F240" s="9"/>
      <c r="G240" s="9"/>
      <c r="H240" s="65">
        <f>6400+300</f>
        <v>6700</v>
      </c>
      <c r="I240" s="9"/>
      <c r="J240" s="11"/>
      <c r="K240" s="77"/>
    </row>
    <row r="241" spans="1:11" ht="33.75" customHeight="1">
      <c r="A241" s="95" t="s">
        <v>2</v>
      </c>
      <c r="B241" s="96" t="s">
        <v>3</v>
      </c>
      <c r="C241" s="97" t="s">
        <v>4</v>
      </c>
      <c r="D241" s="98" t="s">
        <v>196</v>
      </c>
      <c r="E241" s="99"/>
      <c r="F241" s="99"/>
      <c r="G241" s="99"/>
      <c r="H241" s="99"/>
      <c r="I241" s="99"/>
      <c r="J241" s="100"/>
      <c r="K241" s="76"/>
    </row>
    <row r="242" spans="1:11" ht="33.75" customHeight="1">
      <c r="A242" s="95"/>
      <c r="B242" s="96"/>
      <c r="C242" s="97"/>
      <c r="D242" s="98" t="s">
        <v>197</v>
      </c>
      <c r="E242" s="98" t="s">
        <v>198</v>
      </c>
      <c r="F242" s="99"/>
      <c r="G242" s="99"/>
      <c r="H242" s="99"/>
      <c r="I242" s="98" t="s">
        <v>8</v>
      </c>
      <c r="J242" s="101" t="s">
        <v>9</v>
      </c>
      <c r="K242" s="76"/>
    </row>
    <row r="243" spans="1:11" ht="42" customHeight="1">
      <c r="A243" s="95"/>
      <c r="B243" s="96"/>
      <c r="C243" s="97"/>
      <c r="D243" s="99"/>
      <c r="E243" s="69" t="s">
        <v>199</v>
      </c>
      <c r="F243" s="69" t="s">
        <v>11</v>
      </c>
      <c r="G243" s="69" t="s">
        <v>12</v>
      </c>
      <c r="H243" s="69" t="s">
        <v>13</v>
      </c>
      <c r="I243" s="99"/>
      <c r="J243" s="100"/>
      <c r="K243" s="76"/>
    </row>
    <row r="244" spans="1:11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6"/>
    </row>
    <row r="245" spans="1:11" ht="33.75" customHeight="1">
      <c r="A245" s="37">
        <v>5187</v>
      </c>
      <c r="B245" s="25">
        <v>414400</v>
      </c>
      <c r="C245" s="30" t="s">
        <v>215</v>
      </c>
      <c r="D245" s="10">
        <f>SUM(E245:J245)</f>
        <v>3900</v>
      </c>
      <c r="E245" s="9"/>
      <c r="F245" s="9"/>
      <c r="G245" s="9"/>
      <c r="H245" s="65">
        <v>3700</v>
      </c>
      <c r="I245" s="9"/>
      <c r="J245" s="11">
        <f>80+120</f>
        <v>200</v>
      </c>
      <c r="K245" s="77"/>
    </row>
    <row r="246" spans="1:11" ht="33.75" customHeight="1">
      <c r="A246" s="36">
        <v>5188</v>
      </c>
      <c r="B246" s="5">
        <v>415000</v>
      </c>
      <c r="C246" s="29" t="s">
        <v>216</v>
      </c>
      <c r="D246" s="7">
        <f>H246+J246</f>
        <v>83496</v>
      </c>
      <c r="E246" s="7"/>
      <c r="F246" s="7"/>
      <c r="G246" s="7"/>
      <c r="H246" s="7">
        <f>SUM(H247)</f>
        <v>83196</v>
      </c>
      <c r="I246" s="7"/>
      <c r="J246" s="8">
        <f>SUM(J247)</f>
        <v>300</v>
      </c>
    </row>
    <row r="247" spans="1:11" ht="33.75" customHeight="1">
      <c r="A247" s="37">
        <v>5189</v>
      </c>
      <c r="B247" s="25">
        <v>415100</v>
      </c>
      <c r="C247" s="30" t="s">
        <v>217</v>
      </c>
      <c r="D247" s="10">
        <f>SUM(E247:J247)</f>
        <v>83496</v>
      </c>
      <c r="E247" s="9"/>
      <c r="F247" s="9"/>
      <c r="G247" s="9"/>
      <c r="H247" s="9">
        <v>83196</v>
      </c>
      <c r="I247" s="9"/>
      <c r="J247" s="11">
        <f>25*12</f>
        <v>300</v>
      </c>
    </row>
    <row r="248" spans="1:11" ht="33.75" customHeight="1">
      <c r="A248" s="36">
        <v>5190</v>
      </c>
      <c r="B248" s="5">
        <v>416000</v>
      </c>
      <c r="C248" s="29" t="s">
        <v>218</v>
      </c>
      <c r="D248" s="7">
        <f>H248+J248</f>
        <v>25500</v>
      </c>
      <c r="E248" s="7"/>
      <c r="F248" s="7"/>
      <c r="G248" s="7"/>
      <c r="H248" s="7">
        <f>SUM(H249)</f>
        <v>25300</v>
      </c>
      <c r="I248" s="7"/>
      <c r="J248" s="8">
        <f>J249+0</f>
        <v>200</v>
      </c>
    </row>
    <row r="249" spans="1:11" ht="33.75" customHeight="1">
      <c r="A249" s="37">
        <v>5191</v>
      </c>
      <c r="B249" s="25">
        <v>416100</v>
      </c>
      <c r="C249" s="30" t="s">
        <v>219</v>
      </c>
      <c r="D249" s="10">
        <f>SUM(E249:J249)</f>
        <v>25500</v>
      </c>
      <c r="E249" s="9"/>
      <c r="F249" s="9"/>
      <c r="G249" s="9"/>
      <c r="H249" s="9">
        <v>25300</v>
      </c>
      <c r="I249" s="9"/>
      <c r="J249" s="11">
        <v>200</v>
      </c>
    </row>
    <row r="250" spans="1:11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1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1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1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1" ht="33.75" customHeight="1">
      <c r="A254" s="36">
        <v>5196</v>
      </c>
      <c r="B254" s="5">
        <v>420000</v>
      </c>
      <c r="C254" s="29" t="s">
        <v>224</v>
      </c>
      <c r="D254" s="7">
        <f>SUM(E254:J254)</f>
        <v>1015471</v>
      </c>
      <c r="E254" s="7"/>
      <c r="F254" s="7"/>
      <c r="G254" s="7"/>
      <c r="H254" s="7">
        <f>H255+H269+H282+H290+H293</f>
        <v>1004271</v>
      </c>
      <c r="I254" s="7"/>
      <c r="J254" s="8">
        <f>J255+J263+J269+J293</f>
        <v>11200</v>
      </c>
    </row>
    <row r="255" spans="1:11" ht="33.75" customHeight="1">
      <c r="A255" s="36">
        <v>5197</v>
      </c>
      <c r="B255" s="5">
        <v>421000</v>
      </c>
      <c r="C255" s="29" t="s">
        <v>225</v>
      </c>
      <c r="D255" s="7">
        <f>SUM(D256:D262)</f>
        <v>126066</v>
      </c>
      <c r="E255" s="7"/>
      <c r="F255" s="7"/>
      <c r="G255" s="7"/>
      <c r="H255" s="7">
        <f>SUM(H256:H260)</f>
        <v>120196</v>
      </c>
      <c r="I255" s="7"/>
      <c r="J255" s="8">
        <f>SUM(J256:J262)</f>
        <v>5870</v>
      </c>
    </row>
    <row r="256" spans="1:11" ht="33.75" customHeight="1">
      <c r="A256" s="37">
        <v>5198</v>
      </c>
      <c r="B256" s="25">
        <v>421100</v>
      </c>
      <c r="C256" s="30" t="s">
        <v>226</v>
      </c>
      <c r="D256" s="10">
        <f>SUM(E256:J256)</f>
        <v>2300</v>
      </c>
      <c r="E256" s="9"/>
      <c r="F256" s="9"/>
      <c r="G256" s="9"/>
      <c r="H256" s="9">
        <f>2500-350</f>
        <v>2150</v>
      </c>
      <c r="I256" s="9"/>
      <c r="J256" s="11">
        <v>150</v>
      </c>
    </row>
    <row r="257" spans="1:14" ht="33.75" customHeight="1">
      <c r="A257" s="37">
        <v>5199</v>
      </c>
      <c r="B257" s="25">
        <v>421200</v>
      </c>
      <c r="C257" s="30" t="s">
        <v>227</v>
      </c>
      <c r="D257" s="10">
        <f>SUM(E257:J257)</f>
        <v>93759</v>
      </c>
      <c r="E257" s="9"/>
      <c r="F257" s="9"/>
      <c r="G257" s="9"/>
      <c r="H257" s="9">
        <f>83886-2000+6203</f>
        <v>88089</v>
      </c>
      <c r="I257" s="9"/>
      <c r="J257" s="11">
        <f>4600+1070</f>
        <v>5670</v>
      </c>
      <c r="K257" s="77"/>
      <c r="N257" t="s">
        <v>464</v>
      </c>
    </row>
    <row r="258" spans="1:14" ht="33.75" customHeight="1">
      <c r="A258" s="37">
        <v>5200</v>
      </c>
      <c r="B258" s="25">
        <v>421300</v>
      </c>
      <c r="C258" s="30" t="s">
        <v>228</v>
      </c>
      <c r="D258" s="10">
        <f>SUM(E258:J258)</f>
        <v>22757</v>
      </c>
      <c r="E258" s="9"/>
      <c r="F258" s="9"/>
      <c r="G258" s="9"/>
      <c r="H258" s="9">
        <f>16000+6757</f>
        <v>22757</v>
      </c>
      <c r="I258" s="9"/>
      <c r="J258" s="11"/>
      <c r="K258" s="76"/>
    </row>
    <row r="259" spans="1:14" ht="33.75" customHeight="1">
      <c r="A259" s="37">
        <v>5201</v>
      </c>
      <c r="B259" s="25">
        <v>421400</v>
      </c>
      <c r="C259" s="30" t="s">
        <v>229</v>
      </c>
      <c r="D259" s="10">
        <f>SUM(E259:J259)</f>
        <v>3750</v>
      </c>
      <c r="E259" s="9"/>
      <c r="F259" s="9"/>
      <c r="G259" s="9"/>
      <c r="H259" s="9">
        <v>3700</v>
      </c>
      <c r="I259" s="9"/>
      <c r="J259" s="11">
        <v>50</v>
      </c>
      <c r="K259" s="76"/>
    </row>
    <row r="260" spans="1:14" ht="33.75" customHeight="1">
      <c r="A260" s="37">
        <v>5202</v>
      </c>
      <c r="B260" s="25">
        <v>421500</v>
      </c>
      <c r="C260" s="30" t="s">
        <v>230</v>
      </c>
      <c r="D260" s="10">
        <f>SUM(E260:J260)</f>
        <v>3500</v>
      </c>
      <c r="E260" s="9"/>
      <c r="F260" s="9"/>
      <c r="G260" s="9"/>
      <c r="H260" s="9">
        <v>3500</v>
      </c>
      <c r="I260" s="9"/>
      <c r="J260" s="11"/>
      <c r="K260" s="76"/>
    </row>
    <row r="261" spans="1:14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6"/>
    </row>
    <row r="262" spans="1:14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6"/>
    </row>
    <row r="263" spans="1:14" ht="33.75" customHeight="1">
      <c r="A263" s="36">
        <v>5205</v>
      </c>
      <c r="B263" s="5">
        <v>422000</v>
      </c>
      <c r="C263" s="29" t="s">
        <v>233</v>
      </c>
      <c r="D263" s="7">
        <f>SUM(E263:J263)</f>
        <v>250</v>
      </c>
      <c r="E263" s="7"/>
      <c r="F263" s="7"/>
      <c r="G263" s="7"/>
      <c r="H263" s="7"/>
      <c r="I263" s="7"/>
      <c r="J263" s="8">
        <f>J264+0</f>
        <v>250</v>
      </c>
      <c r="K263" s="77"/>
    </row>
    <row r="264" spans="1:14" ht="33.75" customHeight="1">
      <c r="A264" s="37">
        <v>5206</v>
      </c>
      <c r="B264" s="25">
        <v>422100</v>
      </c>
      <c r="C264" s="30" t="s">
        <v>234</v>
      </c>
      <c r="D264" s="10">
        <f>SUM(E264:J264)</f>
        <v>250</v>
      </c>
      <c r="E264" s="9"/>
      <c r="F264" s="9"/>
      <c r="G264" s="9"/>
      <c r="H264" s="9"/>
      <c r="I264" s="9"/>
      <c r="J264" s="11">
        <v>250</v>
      </c>
    </row>
    <row r="265" spans="1:14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4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4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4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4" ht="33.75" customHeight="1">
      <c r="A269" s="36">
        <v>5211</v>
      </c>
      <c r="B269" s="5">
        <v>423000</v>
      </c>
      <c r="C269" s="29" t="s">
        <v>239</v>
      </c>
      <c r="D269" s="7">
        <f t="shared" ref="D269:D274" si="0">SUM(E269:J269)</f>
        <v>20010</v>
      </c>
      <c r="E269" s="7"/>
      <c r="F269" s="7"/>
      <c r="G269" s="7"/>
      <c r="H269" s="7">
        <f>H270+H271+H272+H273+H281</f>
        <v>15480</v>
      </c>
      <c r="I269" s="7"/>
      <c r="J269" s="8">
        <f>J270+J274+J276+J281</f>
        <v>4530</v>
      </c>
    </row>
    <row r="270" spans="1:14" ht="33.75" customHeight="1">
      <c r="A270" s="37">
        <v>5212</v>
      </c>
      <c r="B270" s="25">
        <v>423100</v>
      </c>
      <c r="C270" s="30" t="s">
        <v>240</v>
      </c>
      <c r="D270" s="10">
        <f t="shared" si="0"/>
        <v>200</v>
      </c>
      <c r="E270" s="9"/>
      <c r="F270" s="9"/>
      <c r="G270" s="9"/>
      <c r="H270" s="9">
        <v>100</v>
      </c>
      <c r="I270" s="9"/>
      <c r="J270" s="11">
        <v>100</v>
      </c>
    </row>
    <row r="271" spans="1:14" ht="33.75" customHeight="1">
      <c r="A271" s="37">
        <v>5213</v>
      </c>
      <c r="B271" s="25">
        <v>423200</v>
      </c>
      <c r="C271" s="30" t="s">
        <v>241</v>
      </c>
      <c r="D271" s="10">
        <f t="shared" si="0"/>
        <v>4600</v>
      </c>
      <c r="E271" s="9"/>
      <c r="F271" s="9"/>
      <c r="G271" s="9"/>
      <c r="H271" s="65">
        <v>4600</v>
      </c>
      <c r="I271" s="9"/>
      <c r="J271" s="11"/>
    </row>
    <row r="272" spans="1:14" ht="33.75" customHeight="1">
      <c r="A272" s="37">
        <v>5214</v>
      </c>
      <c r="B272" s="25">
        <v>423300</v>
      </c>
      <c r="C272" s="30" t="s">
        <v>242</v>
      </c>
      <c r="D272" s="10">
        <f t="shared" si="0"/>
        <v>10000</v>
      </c>
      <c r="E272" s="9"/>
      <c r="F272" s="9"/>
      <c r="G272" s="9"/>
      <c r="H272" s="65">
        <v>10000</v>
      </c>
      <c r="I272" s="9"/>
      <c r="J272" s="11"/>
    </row>
    <row r="273" spans="1:11" ht="33.75" customHeight="1">
      <c r="A273" s="37">
        <v>5215</v>
      </c>
      <c r="B273" s="25">
        <v>423400</v>
      </c>
      <c r="C273" s="30" t="s">
        <v>243</v>
      </c>
      <c r="D273" s="10">
        <f t="shared" si="0"/>
        <v>700</v>
      </c>
      <c r="E273" s="9"/>
      <c r="F273" s="9"/>
      <c r="G273" s="9"/>
      <c r="H273" s="65">
        <v>700</v>
      </c>
      <c r="I273" s="9"/>
      <c r="J273" s="11"/>
    </row>
    <row r="274" spans="1:11" ht="33.75" customHeight="1">
      <c r="A274" s="37">
        <v>5216</v>
      </c>
      <c r="B274" s="25">
        <v>423500</v>
      </c>
      <c r="C274" s="30" t="s">
        <v>244</v>
      </c>
      <c r="D274" s="10">
        <f t="shared" si="0"/>
        <v>4000</v>
      </c>
      <c r="E274" s="9"/>
      <c r="F274" s="9"/>
      <c r="G274" s="9"/>
      <c r="H274" s="9"/>
      <c r="I274" s="9"/>
      <c r="J274" s="11">
        <v>4000</v>
      </c>
      <c r="K274" s="77"/>
    </row>
    <row r="275" spans="1:11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6"/>
    </row>
    <row r="276" spans="1:11" ht="33.75" customHeight="1">
      <c r="A276" s="37">
        <v>5218</v>
      </c>
      <c r="B276" s="25">
        <v>423700</v>
      </c>
      <c r="C276" s="30" t="s">
        <v>246</v>
      </c>
      <c r="D276" s="10">
        <f>SUM(E276:J276)</f>
        <v>300</v>
      </c>
      <c r="E276" s="9"/>
      <c r="F276" s="9"/>
      <c r="G276" s="9"/>
      <c r="H276" s="9"/>
      <c r="I276" s="9"/>
      <c r="J276" s="11">
        <v>300</v>
      </c>
      <c r="K276" s="76"/>
    </row>
    <row r="277" spans="1:11" ht="33.75" customHeight="1">
      <c r="A277" s="95" t="s">
        <v>2</v>
      </c>
      <c r="B277" s="96" t="s">
        <v>3</v>
      </c>
      <c r="C277" s="97" t="s">
        <v>4</v>
      </c>
      <c r="D277" s="98" t="s">
        <v>196</v>
      </c>
      <c r="E277" s="99"/>
      <c r="F277" s="99"/>
      <c r="G277" s="99"/>
      <c r="H277" s="99"/>
      <c r="I277" s="99"/>
      <c r="J277" s="100"/>
      <c r="K277" s="76"/>
    </row>
    <row r="278" spans="1:11" ht="33.75" customHeight="1">
      <c r="A278" s="95"/>
      <c r="B278" s="96"/>
      <c r="C278" s="97"/>
      <c r="D278" s="98" t="s">
        <v>197</v>
      </c>
      <c r="E278" s="98" t="s">
        <v>198</v>
      </c>
      <c r="F278" s="99"/>
      <c r="G278" s="99"/>
      <c r="H278" s="99"/>
      <c r="I278" s="98" t="s">
        <v>8</v>
      </c>
      <c r="J278" s="101" t="s">
        <v>9</v>
      </c>
      <c r="K278" s="76"/>
    </row>
    <row r="279" spans="1:11" ht="39" customHeight="1">
      <c r="A279" s="95"/>
      <c r="B279" s="96"/>
      <c r="C279" s="97"/>
      <c r="D279" s="99"/>
      <c r="E279" s="69" t="s">
        <v>199</v>
      </c>
      <c r="F279" s="69" t="s">
        <v>11</v>
      </c>
      <c r="G279" s="69" t="s">
        <v>12</v>
      </c>
      <c r="H279" s="69" t="s">
        <v>13</v>
      </c>
      <c r="I279" s="99"/>
      <c r="J279" s="100"/>
      <c r="K279" s="76"/>
    </row>
    <row r="280" spans="1:11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6"/>
    </row>
    <row r="281" spans="1:11" ht="33.75" customHeight="1">
      <c r="A281" s="37">
        <v>5219</v>
      </c>
      <c r="B281" s="25">
        <v>423900</v>
      </c>
      <c r="C281" s="30" t="s">
        <v>247</v>
      </c>
      <c r="D281" s="10">
        <f>SUM(E281:J281)</f>
        <v>210</v>
      </c>
      <c r="E281" s="9"/>
      <c r="F281" s="9"/>
      <c r="G281" s="9"/>
      <c r="H281" s="9">
        <v>80</v>
      </c>
      <c r="I281" s="9"/>
      <c r="J281" s="11">
        <v>130</v>
      </c>
      <c r="K281" s="77"/>
    </row>
    <row r="282" spans="1:11" ht="33.75" customHeight="1">
      <c r="A282" s="36">
        <v>5220</v>
      </c>
      <c r="B282" s="5">
        <v>424000</v>
      </c>
      <c r="C282" s="29" t="s">
        <v>248</v>
      </c>
      <c r="D282" s="7">
        <f>SUM(E282:J282)</f>
        <v>2000</v>
      </c>
      <c r="E282" s="7"/>
      <c r="F282" s="7"/>
      <c r="G282" s="7"/>
      <c r="H282" s="7">
        <f>SUM(H283:H289)</f>
        <v>2000</v>
      </c>
      <c r="I282" s="7"/>
      <c r="J282" s="8"/>
    </row>
    <row r="283" spans="1:11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1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1" ht="33.75" customHeight="1">
      <c r="A285" s="37">
        <v>5223</v>
      </c>
      <c r="B285" s="25">
        <v>424300</v>
      </c>
      <c r="C285" s="30" t="s">
        <v>251</v>
      </c>
      <c r="D285" s="10">
        <f>SUM(E285:J285)</f>
        <v>2000</v>
      </c>
      <c r="E285" s="9"/>
      <c r="F285" s="9"/>
      <c r="G285" s="9"/>
      <c r="H285" s="9">
        <v>2000</v>
      </c>
      <c r="I285" s="9"/>
      <c r="J285" s="11"/>
    </row>
    <row r="286" spans="1:11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1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1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1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1" ht="33.75" customHeight="1">
      <c r="A290" s="36">
        <v>5228</v>
      </c>
      <c r="B290" s="5">
        <v>425000</v>
      </c>
      <c r="C290" s="29" t="s">
        <v>256</v>
      </c>
      <c r="D290" s="7">
        <f>SUM(D291:D292)</f>
        <v>32000</v>
      </c>
      <c r="E290" s="7"/>
      <c r="F290" s="7"/>
      <c r="G290" s="7"/>
      <c r="H290" s="7">
        <f>SUM(H291:H292)</f>
        <v>32000</v>
      </c>
      <c r="I290" s="7"/>
      <c r="J290" s="8"/>
    </row>
    <row r="291" spans="1:11" ht="33.75" customHeight="1">
      <c r="A291" s="37">
        <v>5229</v>
      </c>
      <c r="B291" s="25">
        <v>425100</v>
      </c>
      <c r="C291" s="30" t="s">
        <v>257</v>
      </c>
      <c r="D291" s="10">
        <f>SUM(E291:J291)</f>
        <v>9000</v>
      </c>
      <c r="E291" s="9"/>
      <c r="F291" s="9"/>
      <c r="G291" s="9"/>
      <c r="H291" s="9">
        <v>9000</v>
      </c>
      <c r="I291" s="9"/>
      <c r="J291" s="11"/>
    </row>
    <row r="292" spans="1:11" ht="33.75" customHeight="1">
      <c r="A292" s="37">
        <v>5230</v>
      </c>
      <c r="B292" s="25">
        <v>425200</v>
      </c>
      <c r="C292" s="30" t="s">
        <v>258</v>
      </c>
      <c r="D292" s="10">
        <f>SUM(E292:J292)</f>
        <v>23000</v>
      </c>
      <c r="E292" s="65"/>
      <c r="F292" s="9"/>
      <c r="G292" s="9"/>
      <c r="H292" s="9">
        <v>23000</v>
      </c>
      <c r="I292" s="9"/>
      <c r="J292" s="11"/>
    </row>
    <row r="293" spans="1:11" ht="33.75" customHeight="1">
      <c r="A293" s="36">
        <v>5231</v>
      </c>
      <c r="B293" s="5">
        <v>426000</v>
      </c>
      <c r="C293" s="29" t="s">
        <v>259</v>
      </c>
      <c r="D293" s="7">
        <f>SUM(D294:D302)</f>
        <v>835145</v>
      </c>
      <c r="E293" s="7"/>
      <c r="F293" s="7"/>
      <c r="G293" s="7"/>
      <c r="H293" s="7">
        <f>SUM(H294:H302)</f>
        <v>834595</v>
      </c>
      <c r="I293" s="7"/>
      <c r="J293" s="8">
        <f>SUM(J294:J302)</f>
        <v>550</v>
      </c>
    </row>
    <row r="294" spans="1:11" ht="33.75" customHeight="1">
      <c r="A294" s="37">
        <v>5232</v>
      </c>
      <c r="B294" s="25">
        <v>426100</v>
      </c>
      <c r="C294" s="30" t="s">
        <v>260</v>
      </c>
      <c r="D294" s="10">
        <f>SUM(E294:J294)</f>
        <v>9000</v>
      </c>
      <c r="E294" s="9"/>
      <c r="F294" s="9"/>
      <c r="G294" s="9"/>
      <c r="H294" s="9">
        <v>9000</v>
      </c>
      <c r="I294" s="9"/>
      <c r="J294" s="11"/>
    </row>
    <row r="295" spans="1:11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1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1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1" ht="33.75" customHeight="1">
      <c r="A298" s="37">
        <v>5236</v>
      </c>
      <c r="B298" s="25">
        <v>426500</v>
      </c>
      <c r="C298" s="30" t="s">
        <v>264</v>
      </c>
      <c r="D298" s="10">
        <f>SUM(E298:J298)</f>
        <v>3000</v>
      </c>
      <c r="E298" s="9"/>
      <c r="F298" s="9"/>
      <c r="G298" s="9"/>
      <c r="H298" s="9">
        <v>3000</v>
      </c>
      <c r="I298" s="9"/>
      <c r="J298" s="11"/>
    </row>
    <row r="299" spans="1:11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</row>
    <row r="300" spans="1:11" ht="33.75" customHeight="1">
      <c r="A300" s="37">
        <v>5238</v>
      </c>
      <c r="B300" s="25">
        <v>426700</v>
      </c>
      <c r="C300" s="30" t="s">
        <v>266</v>
      </c>
      <c r="D300" s="10">
        <f>SUM(E300:J300)</f>
        <v>768695</v>
      </c>
      <c r="E300" s="9"/>
      <c r="F300" s="9"/>
      <c r="G300" s="9"/>
      <c r="H300" s="9">
        <f>223547+61589+1289+36237+77180+233274+12381+29392+9643+30699+33000+13597+1334+5333</f>
        <v>768495</v>
      </c>
      <c r="I300" s="9"/>
      <c r="J300" s="11">
        <v>200</v>
      </c>
      <c r="K300" s="77"/>
    </row>
    <row r="301" spans="1:11" ht="33.75" customHeight="1">
      <c r="A301" s="37">
        <v>5239</v>
      </c>
      <c r="B301" s="25">
        <v>426800</v>
      </c>
      <c r="C301" s="30" t="s">
        <v>267</v>
      </c>
      <c r="D301" s="10">
        <f>SUM(E301:J301)</f>
        <v>48570</v>
      </c>
      <c r="E301" s="9"/>
      <c r="F301" s="9"/>
      <c r="G301" s="9"/>
      <c r="H301" s="9">
        <f>8000+40570</f>
        <v>48570</v>
      </c>
      <c r="I301" s="9"/>
      <c r="J301" s="11"/>
      <c r="K301" s="76"/>
    </row>
    <row r="302" spans="1:11" ht="33.75" customHeight="1">
      <c r="A302" s="37">
        <v>5240</v>
      </c>
      <c r="B302" s="25">
        <v>426900</v>
      </c>
      <c r="C302" s="30" t="s">
        <v>268</v>
      </c>
      <c r="D302" s="10">
        <f>SUM(E302:J302)</f>
        <v>3700</v>
      </c>
      <c r="E302" s="9"/>
      <c r="F302" s="9"/>
      <c r="G302" s="9"/>
      <c r="H302" s="9">
        <v>3400</v>
      </c>
      <c r="I302" s="9"/>
      <c r="J302" s="11">
        <v>300</v>
      </c>
      <c r="K302" s="77"/>
    </row>
    <row r="303" spans="1:11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</row>
    <row r="304" spans="1:11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5" t="s">
        <v>2</v>
      </c>
      <c r="B308" s="96" t="s">
        <v>3</v>
      </c>
      <c r="C308" s="97" t="s">
        <v>4</v>
      </c>
      <c r="D308" s="98" t="s">
        <v>196</v>
      </c>
      <c r="E308" s="99"/>
      <c r="F308" s="99"/>
      <c r="G308" s="99"/>
      <c r="H308" s="99"/>
      <c r="I308" s="99"/>
      <c r="J308" s="100"/>
    </row>
    <row r="309" spans="1:10" ht="33.75" customHeight="1">
      <c r="A309" s="95"/>
      <c r="B309" s="96"/>
      <c r="C309" s="97"/>
      <c r="D309" s="98" t="s">
        <v>197</v>
      </c>
      <c r="E309" s="98" t="s">
        <v>198</v>
      </c>
      <c r="F309" s="99"/>
      <c r="G309" s="99"/>
      <c r="H309" s="99"/>
      <c r="I309" s="98" t="s">
        <v>8</v>
      </c>
      <c r="J309" s="101" t="s">
        <v>9</v>
      </c>
    </row>
    <row r="310" spans="1:10" ht="38.25" customHeight="1">
      <c r="A310" s="95"/>
      <c r="B310" s="96"/>
      <c r="C310" s="97"/>
      <c r="D310" s="99"/>
      <c r="E310" s="69" t="s">
        <v>199</v>
      </c>
      <c r="F310" s="69" t="s">
        <v>11</v>
      </c>
      <c r="G310" s="69" t="s">
        <v>12</v>
      </c>
      <c r="H310" s="69" t="s">
        <v>13</v>
      </c>
      <c r="I310" s="99"/>
      <c r="J310" s="100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500</v>
      </c>
      <c r="E322" s="7"/>
      <c r="F322" s="7"/>
      <c r="G322" s="7"/>
      <c r="H322" s="7"/>
      <c r="I322" s="7"/>
      <c r="J322" s="8">
        <f>J346+0</f>
        <v>500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5" t="s">
        <v>2</v>
      </c>
      <c r="B338" s="96" t="s">
        <v>3</v>
      </c>
      <c r="C338" s="97" t="s">
        <v>4</v>
      </c>
      <c r="D338" s="98" t="s">
        <v>196</v>
      </c>
      <c r="E338" s="99"/>
      <c r="F338" s="99"/>
      <c r="G338" s="99"/>
      <c r="H338" s="99"/>
      <c r="I338" s="99"/>
      <c r="J338" s="100"/>
    </row>
    <row r="339" spans="1:10" ht="33.75" customHeight="1">
      <c r="A339" s="95"/>
      <c r="B339" s="96"/>
      <c r="C339" s="97"/>
      <c r="D339" s="98" t="s">
        <v>197</v>
      </c>
      <c r="E339" s="98" t="s">
        <v>198</v>
      </c>
      <c r="F339" s="99"/>
      <c r="G339" s="99"/>
      <c r="H339" s="99"/>
      <c r="I339" s="98" t="s">
        <v>8</v>
      </c>
      <c r="J339" s="101" t="s">
        <v>9</v>
      </c>
    </row>
    <row r="340" spans="1:10" ht="43.5" customHeight="1">
      <c r="A340" s="95"/>
      <c r="B340" s="96"/>
      <c r="C340" s="97"/>
      <c r="D340" s="99"/>
      <c r="E340" s="69" t="s">
        <v>199</v>
      </c>
      <c r="F340" s="69" t="s">
        <v>11</v>
      </c>
      <c r="G340" s="69" t="s">
        <v>12</v>
      </c>
      <c r="H340" s="69" t="s">
        <v>13</v>
      </c>
      <c r="I340" s="99"/>
      <c r="J340" s="100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500</v>
      </c>
      <c r="E346" s="7"/>
      <c r="F346" s="7"/>
      <c r="G346" s="7"/>
      <c r="H346" s="7"/>
      <c r="I346" s="7"/>
      <c r="J346" s="8">
        <f>SUM(J347:J349)</f>
        <v>500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500</v>
      </c>
      <c r="E348" s="9"/>
      <c r="F348" s="9"/>
      <c r="G348" s="9"/>
      <c r="H348" s="9"/>
      <c r="I348" s="9"/>
      <c r="J348" s="11">
        <v>500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5" t="s">
        <v>2</v>
      </c>
      <c r="B364" s="96" t="s">
        <v>3</v>
      </c>
      <c r="C364" s="97" t="s">
        <v>4</v>
      </c>
      <c r="D364" s="98" t="s">
        <v>196</v>
      </c>
      <c r="E364" s="99"/>
      <c r="F364" s="99"/>
      <c r="G364" s="99"/>
      <c r="H364" s="99"/>
      <c r="I364" s="99"/>
      <c r="J364" s="100"/>
    </row>
    <row r="365" spans="1:10" ht="33.75" customHeight="1">
      <c r="A365" s="95"/>
      <c r="B365" s="96"/>
      <c r="C365" s="97"/>
      <c r="D365" s="98" t="s">
        <v>197</v>
      </c>
      <c r="E365" s="98" t="s">
        <v>198</v>
      </c>
      <c r="F365" s="99"/>
      <c r="G365" s="99"/>
      <c r="H365" s="99"/>
      <c r="I365" s="98" t="s">
        <v>8</v>
      </c>
      <c r="J365" s="101" t="s">
        <v>9</v>
      </c>
    </row>
    <row r="366" spans="1:10" ht="44.25" customHeight="1">
      <c r="A366" s="95"/>
      <c r="B366" s="96"/>
      <c r="C366" s="97"/>
      <c r="D366" s="99"/>
      <c r="E366" s="69" t="s">
        <v>199</v>
      </c>
      <c r="F366" s="69" t="s">
        <v>11</v>
      </c>
      <c r="G366" s="69" t="s">
        <v>12</v>
      </c>
      <c r="H366" s="69" t="s">
        <v>13</v>
      </c>
      <c r="I366" s="99"/>
      <c r="J366" s="100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5" t="s">
        <v>2</v>
      </c>
      <c r="B389" s="96" t="s">
        <v>3</v>
      </c>
      <c r="C389" s="97" t="s">
        <v>4</v>
      </c>
      <c r="D389" s="98" t="s">
        <v>196</v>
      </c>
      <c r="E389" s="99"/>
      <c r="F389" s="99"/>
      <c r="G389" s="99"/>
      <c r="H389" s="99"/>
      <c r="I389" s="99"/>
      <c r="J389" s="100"/>
    </row>
    <row r="390" spans="1:10" ht="33.75" customHeight="1">
      <c r="A390" s="95"/>
      <c r="B390" s="96"/>
      <c r="C390" s="97"/>
      <c r="D390" s="98" t="s">
        <v>197</v>
      </c>
      <c r="E390" s="98" t="s">
        <v>198</v>
      </c>
      <c r="F390" s="99"/>
      <c r="G390" s="99"/>
      <c r="H390" s="99"/>
      <c r="I390" s="98" t="s">
        <v>8</v>
      </c>
      <c r="J390" s="101" t="s">
        <v>9</v>
      </c>
    </row>
    <row r="391" spans="1:10" ht="37.5" customHeight="1">
      <c r="A391" s="95"/>
      <c r="B391" s="96"/>
      <c r="C391" s="97"/>
      <c r="D391" s="99"/>
      <c r="E391" s="69" t="s">
        <v>199</v>
      </c>
      <c r="F391" s="69" t="s">
        <v>11</v>
      </c>
      <c r="G391" s="69" t="s">
        <v>12</v>
      </c>
      <c r="H391" s="69" t="s">
        <v>13</v>
      </c>
      <c r="I391" s="99"/>
      <c r="J391" s="100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1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1" ht="33.75" customHeight="1">
      <c r="A402" s="36">
        <v>5324</v>
      </c>
      <c r="B402" s="5">
        <v>480000</v>
      </c>
      <c r="C402" s="29" t="s">
        <v>351</v>
      </c>
      <c r="D402" s="7">
        <f>D406+D410+D403</f>
        <v>2750</v>
      </c>
      <c r="E402" s="7"/>
      <c r="F402" s="7"/>
      <c r="G402" s="7"/>
      <c r="H402" s="7">
        <f>H406+0</f>
        <v>120</v>
      </c>
      <c r="I402" s="7"/>
      <c r="J402" s="8">
        <f>J406+J410+J403</f>
        <v>2630</v>
      </c>
    </row>
    <row r="403" spans="1:11" ht="33.75" customHeight="1">
      <c r="A403" s="36">
        <v>5325</v>
      </c>
      <c r="B403" s="5">
        <v>481000</v>
      </c>
      <c r="C403" s="29" t="s">
        <v>352</v>
      </c>
      <c r="D403" s="7">
        <v>50</v>
      </c>
      <c r="E403" s="7"/>
      <c r="F403" s="7"/>
      <c r="G403" s="7"/>
      <c r="H403" s="7"/>
      <c r="I403" s="7"/>
      <c r="J403" s="8">
        <v>50</v>
      </c>
    </row>
    <row r="404" spans="1:11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1" ht="33.75" customHeight="1">
      <c r="A405" s="37">
        <v>5327</v>
      </c>
      <c r="B405" s="25">
        <v>481900</v>
      </c>
      <c r="C405" s="30" t="s">
        <v>354</v>
      </c>
      <c r="D405" s="10">
        <v>50</v>
      </c>
      <c r="E405" s="9"/>
      <c r="F405" s="9"/>
      <c r="G405" s="9"/>
      <c r="H405" s="9"/>
      <c r="I405" s="9"/>
      <c r="J405" s="11">
        <v>50</v>
      </c>
    </row>
    <row r="406" spans="1:11" ht="33.75" customHeight="1">
      <c r="A406" s="36">
        <v>5328</v>
      </c>
      <c r="B406" s="5">
        <v>482000</v>
      </c>
      <c r="C406" s="29" t="s">
        <v>355</v>
      </c>
      <c r="D406" s="7">
        <f>SUM(D407:D409)</f>
        <v>1120</v>
      </c>
      <c r="E406" s="7"/>
      <c r="F406" s="7"/>
      <c r="G406" s="7"/>
      <c r="H406" s="7">
        <f>SUM(H407:H408)</f>
        <v>120</v>
      </c>
      <c r="I406" s="7"/>
      <c r="J406" s="8">
        <f>SUM(J407:J409)</f>
        <v>1000</v>
      </c>
    </row>
    <row r="407" spans="1:11" ht="33.75" customHeight="1">
      <c r="A407" s="37">
        <v>5329</v>
      </c>
      <c r="B407" s="25">
        <v>482100</v>
      </c>
      <c r="C407" s="30" t="s">
        <v>356</v>
      </c>
      <c r="D407" s="10">
        <f>SUM(E407:J407)</f>
        <v>120</v>
      </c>
      <c r="E407" s="9"/>
      <c r="F407" s="9"/>
      <c r="G407" s="9"/>
      <c r="H407" s="9">
        <v>120</v>
      </c>
      <c r="I407" s="9"/>
      <c r="J407" s="11"/>
      <c r="K407" s="76"/>
    </row>
    <row r="408" spans="1:11" ht="33.75" customHeight="1">
      <c r="A408" s="37">
        <v>5330</v>
      </c>
      <c r="B408" s="25">
        <v>482200</v>
      </c>
      <c r="C408" s="30" t="s">
        <v>357</v>
      </c>
      <c r="D408" s="10">
        <v>1000</v>
      </c>
      <c r="E408" s="9"/>
      <c r="F408" s="9"/>
      <c r="G408" s="9"/>
      <c r="H408" s="9"/>
      <c r="I408" s="9"/>
      <c r="J408" s="11">
        <v>1000</v>
      </c>
      <c r="K408" s="77"/>
    </row>
    <row r="409" spans="1:11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6"/>
    </row>
    <row r="410" spans="1:11" ht="33.75" customHeight="1">
      <c r="A410" s="36">
        <v>5332</v>
      </c>
      <c r="B410" s="5">
        <v>483000</v>
      </c>
      <c r="C410" s="29" t="s">
        <v>359</v>
      </c>
      <c r="D410" s="7">
        <f>SUM(E410:J410)</f>
        <v>1580</v>
      </c>
      <c r="E410" s="7"/>
      <c r="F410" s="7"/>
      <c r="G410" s="7"/>
      <c r="H410" s="7"/>
      <c r="I410" s="7"/>
      <c r="J410" s="8">
        <f>J411+0</f>
        <v>1580</v>
      </c>
      <c r="K410" s="76"/>
    </row>
    <row r="411" spans="1:11" ht="33.75" customHeight="1">
      <c r="A411" s="37">
        <v>5333</v>
      </c>
      <c r="B411" s="25">
        <v>483100</v>
      </c>
      <c r="C411" s="30" t="s">
        <v>360</v>
      </c>
      <c r="D411" s="10">
        <f>SUM(E411:J411)</f>
        <v>1580</v>
      </c>
      <c r="E411" s="9"/>
      <c r="F411" s="9"/>
      <c r="G411" s="9"/>
      <c r="H411" s="9"/>
      <c r="I411" s="9"/>
      <c r="J411" s="11">
        <v>1580</v>
      </c>
      <c r="K411" s="77"/>
    </row>
    <row r="412" spans="1:11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</row>
    <row r="413" spans="1:11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1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1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1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1" ht="33.75" customHeight="1">
      <c r="A417" s="95" t="s">
        <v>2</v>
      </c>
      <c r="B417" s="96" t="s">
        <v>3</v>
      </c>
      <c r="C417" s="97" t="s">
        <v>4</v>
      </c>
      <c r="D417" s="98" t="s">
        <v>196</v>
      </c>
      <c r="E417" s="99"/>
      <c r="F417" s="99"/>
      <c r="G417" s="99"/>
      <c r="H417" s="99"/>
      <c r="I417" s="99"/>
      <c r="J417" s="100"/>
    </row>
    <row r="418" spans="1:11" ht="33.75" customHeight="1">
      <c r="A418" s="95"/>
      <c r="B418" s="96"/>
      <c r="C418" s="97"/>
      <c r="D418" s="98" t="s">
        <v>197</v>
      </c>
      <c r="E418" s="98" t="s">
        <v>198</v>
      </c>
      <c r="F418" s="99"/>
      <c r="G418" s="99"/>
      <c r="H418" s="99"/>
      <c r="I418" s="98" t="s">
        <v>8</v>
      </c>
      <c r="J418" s="101" t="s">
        <v>9</v>
      </c>
    </row>
    <row r="419" spans="1:11" ht="39.75" customHeight="1">
      <c r="A419" s="95"/>
      <c r="B419" s="96"/>
      <c r="C419" s="97"/>
      <c r="D419" s="99"/>
      <c r="E419" s="69" t="s">
        <v>199</v>
      </c>
      <c r="F419" s="69" t="s">
        <v>11</v>
      </c>
      <c r="G419" s="69" t="s">
        <v>12</v>
      </c>
      <c r="H419" s="69" t="s">
        <v>13</v>
      </c>
      <c r="I419" s="99"/>
      <c r="J419" s="100"/>
    </row>
    <row r="420" spans="1:11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1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1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1" ht="33.75" customHeight="1">
      <c r="A423" s="36">
        <v>5341</v>
      </c>
      <c r="B423" s="5">
        <v>500000</v>
      </c>
      <c r="C423" s="29" t="s">
        <v>368</v>
      </c>
      <c r="D423" s="7">
        <f>D424+0</f>
        <v>128998</v>
      </c>
      <c r="E423" s="7"/>
      <c r="F423" s="7">
        <f>F424+0</f>
        <v>114328</v>
      </c>
      <c r="G423" s="7"/>
      <c r="H423" s="7"/>
      <c r="I423" s="7">
        <f>I424+0</f>
        <v>8000</v>
      </c>
      <c r="J423" s="8">
        <f>J424+0</f>
        <v>6670</v>
      </c>
    </row>
    <row r="424" spans="1:11" ht="33.75" customHeight="1">
      <c r="A424" s="36">
        <v>5342</v>
      </c>
      <c r="B424" s="5">
        <v>510000</v>
      </c>
      <c r="C424" s="29" t="s">
        <v>369</v>
      </c>
      <c r="D424" s="7">
        <f>D430+D444</f>
        <v>128998</v>
      </c>
      <c r="E424" s="7"/>
      <c r="F424" s="7">
        <f>F430+F444</f>
        <v>114328</v>
      </c>
      <c r="G424" s="7"/>
      <c r="H424" s="7"/>
      <c r="I424" s="7">
        <v>8000</v>
      </c>
      <c r="J424" s="8">
        <f>J430+J444</f>
        <v>6670</v>
      </c>
    </row>
    <row r="425" spans="1:11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1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1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1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1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1" ht="33.75" customHeight="1">
      <c r="A430" s="36">
        <v>5348</v>
      </c>
      <c r="B430" s="5">
        <v>512000</v>
      </c>
      <c r="C430" s="29" t="s">
        <v>375</v>
      </c>
      <c r="D430" s="7">
        <f>SUM(D431:D439)</f>
        <v>128848</v>
      </c>
      <c r="E430" s="7"/>
      <c r="F430" s="7">
        <f>SUM(F431:F439)</f>
        <v>114328</v>
      </c>
      <c r="G430" s="7"/>
      <c r="H430" s="7"/>
      <c r="I430" s="7">
        <v>8000</v>
      </c>
      <c r="J430" s="8">
        <f>SUM(J431:J439)</f>
        <v>6520</v>
      </c>
    </row>
    <row r="431" spans="1:11" ht="33.75" customHeight="1">
      <c r="A431" s="37">
        <v>5349</v>
      </c>
      <c r="B431" s="25">
        <v>512100</v>
      </c>
      <c r="C431" s="30" t="s">
        <v>376</v>
      </c>
      <c r="D431" s="10">
        <v>3600</v>
      </c>
      <c r="E431" s="9"/>
      <c r="F431" s="9"/>
      <c r="G431" s="9"/>
      <c r="H431" s="9"/>
      <c r="I431" s="9"/>
      <c r="J431" s="11">
        <v>3600</v>
      </c>
    </row>
    <row r="432" spans="1:11" ht="33.75" customHeight="1">
      <c r="A432" s="37">
        <v>5350</v>
      </c>
      <c r="B432" s="25">
        <v>512200</v>
      </c>
      <c r="C432" s="30" t="s">
        <v>377</v>
      </c>
      <c r="D432" s="10">
        <f>SUM(E432:J432)</f>
        <v>1920</v>
      </c>
      <c r="E432" s="9"/>
      <c r="F432" s="9"/>
      <c r="G432" s="9"/>
      <c r="H432" s="9"/>
      <c r="I432" s="9"/>
      <c r="J432" s="11">
        <v>1920</v>
      </c>
      <c r="K432" s="76"/>
    </row>
    <row r="433" spans="1:11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</row>
    <row r="434" spans="1:11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</row>
    <row r="435" spans="1:11" ht="33.75" customHeight="1">
      <c r="A435" s="37">
        <v>5353</v>
      </c>
      <c r="B435" s="25">
        <v>512500</v>
      </c>
      <c r="C435" s="30" t="s">
        <v>380</v>
      </c>
      <c r="D435" s="10">
        <f>SUM(E435:J435)</f>
        <v>123328</v>
      </c>
      <c r="E435" s="9"/>
      <c r="F435" s="9">
        <f>65696+17316+31316</f>
        <v>114328</v>
      </c>
      <c r="G435" s="9"/>
      <c r="H435" s="9"/>
      <c r="I435" s="9">
        <v>8000</v>
      </c>
      <c r="J435" s="11">
        <v>1000</v>
      </c>
      <c r="K435" s="77"/>
    </row>
    <row r="436" spans="1:11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</row>
    <row r="437" spans="1:11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</row>
    <row r="438" spans="1:11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</row>
    <row r="439" spans="1:11" ht="33.75" customHeight="1">
      <c r="A439" s="37">
        <v>5357</v>
      </c>
      <c r="B439" s="25">
        <v>512900</v>
      </c>
      <c r="C439" s="30" t="s">
        <v>384</v>
      </c>
      <c r="D439" s="10"/>
      <c r="E439" s="9"/>
      <c r="F439" s="9"/>
      <c r="G439" s="9"/>
      <c r="H439" s="9"/>
      <c r="I439" s="9"/>
      <c r="J439" s="11"/>
    </row>
    <row r="440" spans="1:11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</row>
    <row r="441" spans="1:11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</row>
    <row r="442" spans="1:11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</row>
    <row r="443" spans="1:11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</row>
    <row r="444" spans="1:11" ht="33.75" customHeight="1">
      <c r="A444" s="36">
        <v>5362</v>
      </c>
      <c r="B444" s="5">
        <v>515000</v>
      </c>
      <c r="C444" s="29" t="s">
        <v>389</v>
      </c>
      <c r="D444" s="7">
        <f>D445+0</f>
        <v>150</v>
      </c>
      <c r="E444" s="7"/>
      <c r="F444" s="7"/>
      <c r="G444" s="7"/>
      <c r="H444" s="7"/>
      <c r="I444" s="7"/>
      <c r="J444" s="8">
        <f>J445+0</f>
        <v>150</v>
      </c>
    </row>
    <row r="445" spans="1:11" ht="33.75" customHeight="1">
      <c r="A445" s="37">
        <v>5363</v>
      </c>
      <c r="B445" s="25">
        <v>515100</v>
      </c>
      <c r="C445" s="30" t="s">
        <v>390</v>
      </c>
      <c r="D445" s="10">
        <f>SUM(E445:J445)</f>
        <v>150</v>
      </c>
      <c r="E445" s="9"/>
      <c r="F445" s="9"/>
      <c r="G445" s="9"/>
      <c r="H445" s="9"/>
      <c r="I445" s="9"/>
      <c r="J445" s="67">
        <v>150</v>
      </c>
    </row>
    <row r="446" spans="1:11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</row>
    <row r="447" spans="1:11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</row>
    <row r="448" spans="1:11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</row>
    <row r="449" spans="1:10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</row>
    <row r="450" spans="1:10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</row>
    <row r="451" spans="1:10" ht="33.75" customHeight="1">
      <c r="A451" s="95" t="s">
        <v>2</v>
      </c>
      <c r="B451" s="96" t="s">
        <v>3</v>
      </c>
      <c r="C451" s="97" t="s">
        <v>4</v>
      </c>
      <c r="D451" s="98" t="s">
        <v>196</v>
      </c>
      <c r="E451" s="99"/>
      <c r="F451" s="99"/>
      <c r="G451" s="99"/>
      <c r="H451" s="99"/>
      <c r="I451" s="99"/>
      <c r="J451" s="100"/>
    </row>
    <row r="452" spans="1:10" ht="33.75" customHeight="1">
      <c r="A452" s="95"/>
      <c r="B452" s="96"/>
      <c r="C452" s="97"/>
      <c r="D452" s="98" t="s">
        <v>197</v>
      </c>
      <c r="E452" s="98" t="s">
        <v>198</v>
      </c>
      <c r="F452" s="99"/>
      <c r="G452" s="99"/>
      <c r="H452" s="99"/>
      <c r="I452" s="98" t="s">
        <v>8</v>
      </c>
      <c r="J452" s="101" t="s">
        <v>9</v>
      </c>
    </row>
    <row r="453" spans="1:10" ht="40.5" customHeight="1">
      <c r="A453" s="95"/>
      <c r="B453" s="96"/>
      <c r="C453" s="97"/>
      <c r="D453" s="99"/>
      <c r="E453" s="69" t="s">
        <v>199</v>
      </c>
      <c r="F453" s="69" t="s">
        <v>11</v>
      </c>
      <c r="G453" s="69" t="s">
        <v>12</v>
      </c>
      <c r="H453" s="69" t="s">
        <v>13</v>
      </c>
      <c r="I453" s="99"/>
      <c r="J453" s="100"/>
    </row>
    <row r="454" spans="1:10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</row>
    <row r="455" spans="1:10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</row>
    <row r="456" spans="1:10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</row>
    <row r="457" spans="1:10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</row>
    <row r="458" spans="1:10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</row>
    <row r="459" spans="1:10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</row>
    <row r="460" spans="1:10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</row>
    <row r="461" spans="1:10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</row>
    <row r="462" spans="1:10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</row>
    <row r="463" spans="1:10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</row>
    <row r="464" spans="1:10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</row>
    <row r="465" spans="1:10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</row>
    <row r="466" spans="1:10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</row>
    <row r="467" spans="1:10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</row>
    <row r="468" spans="1:10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</row>
    <row r="469" spans="1:10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</row>
    <row r="470" spans="1:10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</row>
    <row r="471" spans="1:10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</row>
    <row r="472" spans="1:10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</row>
    <row r="473" spans="1:10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</row>
    <row r="474" spans="1:10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</row>
    <row r="475" spans="1:10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</row>
    <row r="476" spans="1:10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</row>
    <row r="477" spans="1:10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</row>
    <row r="478" spans="1:10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</row>
    <row r="479" spans="1:10" ht="33.75" customHeight="1">
      <c r="A479" s="95" t="s">
        <v>2</v>
      </c>
      <c r="B479" s="96" t="s">
        <v>3</v>
      </c>
      <c r="C479" s="97" t="s">
        <v>4</v>
      </c>
      <c r="D479" s="98" t="s">
        <v>196</v>
      </c>
      <c r="E479" s="99"/>
      <c r="F479" s="99"/>
      <c r="G479" s="99"/>
      <c r="H479" s="99"/>
      <c r="I479" s="99"/>
      <c r="J479" s="100"/>
    </row>
    <row r="480" spans="1:10" ht="33.75" customHeight="1">
      <c r="A480" s="95"/>
      <c r="B480" s="96"/>
      <c r="C480" s="97"/>
      <c r="D480" s="98" t="s">
        <v>197</v>
      </c>
      <c r="E480" s="98" t="s">
        <v>198</v>
      </c>
      <c r="F480" s="99"/>
      <c r="G480" s="99"/>
      <c r="H480" s="99"/>
      <c r="I480" s="98" t="s">
        <v>8</v>
      </c>
      <c r="J480" s="101" t="s">
        <v>9</v>
      </c>
    </row>
    <row r="481" spans="1:10" ht="38.25" customHeight="1">
      <c r="A481" s="95"/>
      <c r="B481" s="96"/>
      <c r="C481" s="97"/>
      <c r="D481" s="99"/>
      <c r="E481" s="69" t="s">
        <v>199</v>
      </c>
      <c r="F481" s="69" t="s">
        <v>11</v>
      </c>
      <c r="G481" s="69" t="s">
        <v>12</v>
      </c>
      <c r="H481" s="69" t="s">
        <v>13</v>
      </c>
      <c r="I481" s="99"/>
      <c r="J481" s="100"/>
    </row>
    <row r="482" spans="1:10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</row>
    <row r="483" spans="1:10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</row>
    <row r="484" spans="1:10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</row>
    <row r="485" spans="1:10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</row>
    <row r="486" spans="1:10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</row>
    <row r="487" spans="1:10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</row>
    <row r="488" spans="1:10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</row>
    <row r="489" spans="1:10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</row>
    <row r="490" spans="1:10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</row>
    <row r="491" spans="1:10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</row>
    <row r="492" spans="1:10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</row>
    <row r="493" spans="1:10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</row>
    <row r="494" spans="1:10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</row>
    <row r="495" spans="1:10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</row>
    <row r="496" spans="1:10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</row>
    <row r="497" spans="1:10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</row>
    <row r="498" spans="1:10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</row>
    <row r="499" spans="1:10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</row>
    <row r="500" spans="1:10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</row>
    <row r="501" spans="1:10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</row>
    <row r="502" spans="1:10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</row>
    <row r="503" spans="1:10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</row>
    <row r="504" spans="1:10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</row>
    <row r="505" spans="1:10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</row>
    <row r="506" spans="1:10" ht="33.75" customHeight="1">
      <c r="A506" s="95" t="s">
        <v>2</v>
      </c>
      <c r="B506" s="96" t="s">
        <v>3</v>
      </c>
      <c r="C506" s="97" t="s">
        <v>4</v>
      </c>
      <c r="D506" s="98" t="s">
        <v>196</v>
      </c>
      <c r="E506" s="99"/>
      <c r="F506" s="99"/>
      <c r="G506" s="99"/>
      <c r="H506" s="99"/>
      <c r="I506" s="99"/>
      <c r="J506" s="100"/>
    </row>
    <row r="507" spans="1:10" ht="33.75" customHeight="1">
      <c r="A507" s="95"/>
      <c r="B507" s="96"/>
      <c r="C507" s="97"/>
      <c r="D507" s="98" t="s">
        <v>197</v>
      </c>
      <c r="E507" s="98" t="s">
        <v>198</v>
      </c>
      <c r="F507" s="99"/>
      <c r="G507" s="99"/>
      <c r="H507" s="99"/>
      <c r="I507" s="98" t="s">
        <v>8</v>
      </c>
      <c r="J507" s="101" t="s">
        <v>9</v>
      </c>
    </row>
    <row r="508" spans="1:10" ht="44.25" customHeight="1">
      <c r="A508" s="95"/>
      <c r="B508" s="96"/>
      <c r="C508" s="97"/>
      <c r="D508" s="99"/>
      <c r="E508" s="69" t="s">
        <v>199</v>
      </c>
      <c r="F508" s="69" t="s">
        <v>11</v>
      </c>
      <c r="G508" s="69" t="s">
        <v>12</v>
      </c>
      <c r="H508" s="69" t="s">
        <v>13</v>
      </c>
      <c r="I508" s="99"/>
      <c r="J508" s="100"/>
    </row>
    <row r="509" spans="1:10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</row>
    <row r="510" spans="1:10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</row>
    <row r="511" spans="1:10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</row>
    <row r="512" spans="1:10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</row>
    <row r="513" spans="1:10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</row>
    <row r="514" spans="1:10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</row>
    <row r="515" spans="1:10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</row>
    <row r="516" spans="1:10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</row>
    <row r="517" spans="1:10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</row>
    <row r="518" spans="1:10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</row>
    <row r="519" spans="1:10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</row>
    <row r="520" spans="1:10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</row>
    <row r="521" spans="1:10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</row>
    <row r="522" spans="1:10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</row>
    <row r="523" spans="1:10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</row>
    <row r="524" spans="1:10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</row>
    <row r="525" spans="1:10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</row>
    <row r="526" spans="1:10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</row>
    <row r="527" spans="1:10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</row>
    <row r="528" spans="1:10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</row>
    <row r="529" spans="1:10" ht="33.75" customHeight="1" thickBot="1">
      <c r="A529" s="38">
        <v>5435</v>
      </c>
      <c r="B529" s="26"/>
      <c r="C529" s="31" t="s">
        <v>460</v>
      </c>
      <c r="D529" s="14">
        <f>SUM(E529:J529)</f>
        <v>3515029</v>
      </c>
      <c r="E529" s="14">
        <f>E226+0</f>
        <v>4000</v>
      </c>
      <c r="F529" s="14">
        <f>F226+0</f>
        <v>114328</v>
      </c>
      <c r="G529" s="14"/>
      <c r="H529" s="14">
        <f>H226+0</f>
        <v>3363201</v>
      </c>
      <c r="I529" s="14">
        <f>I226+0</f>
        <v>8000</v>
      </c>
      <c r="J529" s="15">
        <f>J226+0</f>
        <v>25500</v>
      </c>
    </row>
    <row r="530" spans="1:10" ht="33.75" customHeight="1">
      <c r="A530" s="42"/>
      <c r="B530" s="43"/>
      <c r="C530" s="44"/>
      <c r="D530" s="45"/>
      <c r="E530" s="45"/>
      <c r="F530" s="45"/>
      <c r="G530" s="108" t="s">
        <v>463</v>
      </c>
      <c r="H530" s="108"/>
      <c r="I530" s="108"/>
      <c r="J530" s="108"/>
    </row>
    <row r="531" spans="1:10" ht="19.5" customHeight="1">
      <c r="A531" s="22"/>
      <c r="B531" s="28"/>
      <c r="C531" s="62"/>
      <c r="D531" s="109"/>
      <c r="E531" s="109"/>
      <c r="F531" s="21"/>
      <c r="G531" s="110" t="s">
        <v>462</v>
      </c>
      <c r="H531" s="111"/>
      <c r="I531" s="111"/>
      <c r="J531" s="111"/>
    </row>
    <row r="532" spans="1:10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</row>
    <row r="533" spans="1:10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</row>
    <row r="534" spans="1:10" ht="33.75" customHeight="1">
      <c r="E534" s="64"/>
    </row>
  </sheetData>
  <mergeCells count="164"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24.10.2024.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2024-10-11T07:43:50Z</cp:lastPrinted>
  <dcterms:created xsi:type="dcterms:W3CDTF">2020-01-17T09:11:28Z</dcterms:created>
  <dcterms:modified xsi:type="dcterms:W3CDTF">2025-02-05T11:35:48Z</dcterms:modified>
</cp:coreProperties>
</file>